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<sst xmlns="http://schemas.openxmlformats.org/spreadsheetml/2006/main" count="273" uniqueCount="113">
  <si>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</si>
  <si>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</si>
  <si>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</si>
  <si>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</si>
  <si>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</si>
  <si>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</si>
  <si>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</si>
  <si>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</si>
  <si>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</si>
  <si>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</si>
  <si>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</si>
  <si>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</si>
  <si>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</si>
  <si>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</si>
  <si>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</si>
  <si>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</si>
  <si>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</si>
  <si>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</si>
  <si>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</si>
  <si>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</si>
  <si>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</si>
  <si>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</si>
  <si>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</si>
  <si>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</si>
  <si>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</si>
  <si>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</si>
  <si>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</si>
  <si>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</si>
  <si>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</si>
  <si>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</si>
  <si>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</si>
  <si>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</si>
  <si>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</si>
  <si>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</si>
  <si>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</si>
  <si>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</si>
  <si>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</si>
  <si>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</si>
  <si>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</si>
  <si>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</si>
  <si>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</si>
  <si>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</si>
  <si>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</si>
  <si>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</si>
  <si>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</si>
  <si>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</si>
  <si>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</si>
  <si>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</si>
  <si>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</si>
  <si>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</si>
  <si>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</si>
  <si>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</si>
  <si>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</si>
  <si>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</si>
  <si>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</si>
  <si>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</si>
  <si>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</si>
  <si>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</si>
  <si>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</si>
  <si>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</si>
  <si>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</si>
  <si>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</si>
  <si>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</si>
  <si>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</si>
  <si>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</si>
  <si>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</si>
  <si>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</si>
  <si>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</si>
  <si>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</si>
  <si>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</si>
  <si>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</si>
  <si>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</si>
  <si>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</si>
  <si>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</si>
  <si>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</si>
  <si>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</si>
  <si>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</si>
  <si>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</si>
  <si>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</si>
  <si>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</si>
  <si>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</si>
  <si>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</si>
  <si>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</si>
  <si>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item</t>
  </si>
  <si>
    <t>BI01010001010000000000000515BI0100001113</t>
  </si>
  <si>
    <t>BI01010001010000000000000515BI0100001114</t>
  </si>
  <si>
    <t xml:space="preserve">Tender Inviting Authority: The Assistant Chief Engineer,  W.B.P.H&amp;.I.D.Corpn. Ltd. </t>
  </si>
  <si>
    <r>
      <t xml:space="preserve">Supply &amp; installation testing &amp; commissioning of  floor mounting cubicle type L.T. distribution panel board fabricated by 3 mm thick CRCA  sheet having rigid &amp; self supporting angle frame structure with  compartmentalised dust &amp; moisture proof entry with gasketed hinged door for each compartment &amp; mechanical locking arrangement, suitable cable Alley including painting inside outside by powder coated paint. The said panel  should be fabricated in two (2) separate section isolated by an Bus coupler for enabling to receive power from 2 x 500 KVA Transformers. The incomer ACBs should have extension copper bars for receiving double feeders from Transformer comprising with following incoming outgoing swithes, copper Bus bar  &amp; metering arrangement, necy interconnection by copper bars incl. providing continuous earthing attachment by AL  earth bus bar. The panel should be provided by base channel (75x40x4.4mm) as per drawing &amp; design approved by the EIC :
     </t>
    </r>
    <r>
      <rPr>
        <b/>
        <u val="single"/>
        <sz val="11"/>
        <color indexed="8"/>
        <rFont val="Calibri"/>
        <family val="2"/>
      </rPr>
      <t xml:space="preserve"> INCOMER</t>
    </r>
    <r>
      <rPr>
        <sz val="11"/>
        <color theme="1"/>
        <rFont val="Calibri"/>
        <family val="2"/>
      </rPr>
      <t xml:space="preserve">
a) 415 V, 800A 4 pole </t>
    </r>
    <r>
      <rPr>
        <b/>
        <sz val="11"/>
        <color indexed="8"/>
        <rFont val="Calibri"/>
        <family val="2"/>
      </rPr>
      <t>ACB</t>
    </r>
    <r>
      <rPr>
        <sz val="11"/>
        <color theme="1"/>
        <rFont val="Calibri"/>
        <family val="2"/>
      </rPr>
      <t xml:space="preserve">  draw-out type Thermal 
     Magnetic DN1 (Bus coupler-1, Incomer- 2)(L&amp;T/Siemens) --- 3 nos
b) Locking of ACB in Isolated position (Castle locking system)--3 nos
c) 1200A capacity per phase, 4 bars of dimension (65x12)mm
    electrolite grade tinned copper Bus bars heat sink PVC  
    insulated on porcelain chairs                                                          --- 1 set
     </t>
    </r>
  </si>
  <si>
    <r>
      <t xml:space="preserve">     </t>
    </r>
    <r>
      <rPr>
        <b/>
        <u val="single"/>
        <sz val="11"/>
        <color indexed="8"/>
        <rFont val="Calibri"/>
        <family val="2"/>
      </rPr>
      <t>OUTGOING</t>
    </r>
    <r>
      <rPr>
        <sz val="11"/>
        <color theme="1"/>
        <rFont val="Calibri"/>
        <family val="2"/>
      </rPr>
      <t xml:space="preserve">
c) 415V, 400A TPN open execution type SFU (Make 
      LT/Siemens) with HRC fuses on LS &amp; NL (C.Bank)              --- 2 nos
d) 415V, 315A TPN open execution type SFU (Make 
      LT/Siemens) with HRC fuses on LS &amp; NL                                --- 2 nos
e) 415V, 250A TPN open execution type SFU (Make 
      LT/Siemens) with HRC fuses on LS &amp; NL                                --- 3 nos
f) 415V, 200A TPN open execution type SFU (Make 
     LT/Siemens) with HRC fuses on LS &amp; NL                                 --- 1 nos                             g) 415V, 160A TPN open execution type SFU (Make 
      LT/Siemens) with HRC fuses on LS &amp; NL                                --- 10 nos
g) 0 - 800A C.T. operated (96x96mm) Ammeter                  
     (AE make) with selector switch(Kaycee make)                   --- 2 sets
h) 800/5A C. T.(Kappa make)                                                            --- 6 nos
i) 500 V, Volt meter (96x96mm) (AE make) with
    selector switch (Kaycee make)                                                   --- 2 sets
j) Interconnection with suitable heat sink PVC
    insulated copper bars                                                                     --- 2 sets
k) LED Indicator lamp (RYB) with LT make fuse
     units  -- 3 nos                                                                                     --- 2 sets                                                                         
l) Danger board                                                                                      --- 2 nos.</t>
    </r>
  </si>
  <si>
    <r>
      <rPr>
        <b/>
        <u val="single"/>
        <sz val="11"/>
        <color indexed="8"/>
        <rFont val="Calibri"/>
        <family val="2"/>
      </rPr>
      <t>FEEDER  PILLAR NO -(1 &amp; 5)</t>
    </r>
    <r>
      <rPr>
        <sz val="11"/>
        <color theme="1"/>
        <rFont val="Calibri"/>
        <family val="2"/>
      </rPr>
      <t xml:space="preserve">
Supply &amp; installation of 4 mm thick M.S. out door type Feeder Pillar Box having both side ventilation louvers with inclined roof of size (1050 x 900 x 400 mm) having hinged door &amp; mechanical locking arrangement suitably grouted on 250mm masonary platform 450 below G.L. &amp; 600mm above G.L. plastering &amp; neatly cemented finish. The Feeder pillar box should comprise double door type cubicle panel inside it, fabricated by 3mm thick M.S. sheet with necessary slot for incomming outing MCCB/MCBs bus bar &amp; necessary interconnection with suitable capacity PVC insulated copper wire duly socketed at both end comprising of the following control  device.
a) 160A Four Pole MCCB of breaking capacity 25/35KA with 
     thermal magnetic setting (Legrand/Siemens)                           --- 1 no
b) 200A capacity Bus bar of 4 nos Alu bars on porcelain chairs--- 1 set                    c) 125A Four Pole MCB  (Legrand/Siemens)                                    --- 1 no 
d) 63A Four Pole MCB  (Legrand/Siemens)                                     --- 2 nos
e) 32A Four Pole MCB  (Legrand/Siemens)                                     --- 3 nos
f) Danger board                                                                                        ---- 1 no</t>
    </r>
  </si>
  <si>
    <r>
      <rPr>
        <b/>
        <u val="single"/>
        <sz val="11"/>
        <color indexed="8"/>
        <rFont val="Calibri"/>
        <family val="2"/>
      </rPr>
      <t>FEEDER  PILLAR NO- (2 &amp; 3)</t>
    </r>
    <r>
      <rPr>
        <sz val="11"/>
        <color theme="1"/>
        <rFont val="Calibri"/>
        <family val="2"/>
      </rPr>
      <t xml:space="preserve">
Supply &amp; installation of 4 mm thick M.S. out door type Feeder Pillar Box having both side ventilation louvers with inclined roof of size (1050 x 900 x 400 mm) having hinged door &amp; mechanical locking arrangement suitably grouted on 250mm masonary platform 450 below G.L. &amp; 600mm above G.L. plastering &amp; neatly cemented finish. The Feeder pillar box should comprise double door type cubicle panel inside it, fabricated by 3mm thick M.S. sheet with necessary slot for incomming outing MCCB/MCBs  bus bar &amp; necessary interconnection with suitable capacity PVC insulated copper wire duly socketed at both end comprising of the following control devices.
a) 250A Four Pole MCCB of breaking capacity 25/35KA with 
     thermal magnetic setting (Legrand/Siemens)                         --- 1 no
b) 315A capacity Bus bar of 4 nos Alu bars on porcelain chairs-- 1 set                    c) 160A Four Pole MCCB of breaking capacity 25/35KA with 
     thermal magnetic setting   (Legrand/Siemens)                      ---  2 nos 
d) 63A  Four Pole MCB  (Legrand/Siemens)                                    --- 1 no
e) 32A Four Pole MCB  (Legrand/Siemens)                                     --- 1 no                                                                                                                                   f) Danger board                                                                                        ---- 1 no</t>
    </r>
  </si>
  <si>
    <t xml:space="preserve">FEEDER  PILLAR NO- (4 &amp; 7)
Supply &amp; installation of 4 mm thick M.S. out door type Feeder Pillar Box having both side ventilation louvers  with inclined roof of size (1050 x 900 x 400 mm) having hinged door &amp; mechanical locking arrangement suitably grouted on 250mm masonary platform 450 below G.L. &amp; 600mm above G.L. plastering &amp; neatly cemented finish. The Feeder pillar box should comprise double door type cubicle panel inside it, fabricated by 3mm thick M.S. sheet with necessary slot for incomming outing MCCB/MCBs bus bar &amp; necessary interconnection with suitable capacity PVC insulated copper wire duly socketed at both end comprising of the following controls: </t>
  </si>
  <si>
    <t>a) 315A Four Pole MCCB of breaking capacity 25/35KA with 
     thermal magnetic setting (Legrand/Siemens)                          ---1 no      b) 400A capacity Bus bar of 4 nos Alu bars on porcelain chairs-- 1 set                    c) 200A Four Pole MCCB of breaking capacity 25/35KA with 
     thermal magnetic setting (Legrand/Siemens)                         --- 1 no 
d) 160A Four Pole MCCB of breaking capacity 25/35KA with 
     thermal magnetic setting   (Legrand/Siemens)                       --- 1 no
e) 63A Four Pole MCB  (Legrand/Siemens)                                    ---  1 no
f) 32A Four Pole MCB  (Legrand/Siemens)                                     --- 3 nos
g) Danger board                                                                                        --- 1 no</t>
  </si>
  <si>
    <r>
      <rPr>
        <b/>
        <u val="single"/>
        <sz val="11"/>
        <color indexed="8"/>
        <rFont val="Calibri"/>
        <family val="2"/>
      </rPr>
      <t>FEEDER NO - (6 &amp; 9)</t>
    </r>
    <r>
      <rPr>
        <sz val="11"/>
        <color theme="1"/>
        <rFont val="Calibri"/>
        <family val="2"/>
      </rPr>
      <t xml:space="preserve">
Supply &amp; installation of 4 mm thick M.S. out door type Feeder Pillar Box having both side ventilation louvers  with inclined roof of size (1050 x 900 x 400 mm) having hinged door &amp; mechanical locking arrangement suitably grouted on 250mm masonary platform 450 below G.L. &amp; 600mm above G.L. plastering &amp; neatly cemented finish. The Feeder pillar box should comprise double door type cubicle panel inside it, fabricated by 3mm thick M.S. sheet with necessary slot for incomming outing MCCB/MCBs  bus bar &amp; necessary interconnection with suitable capacity PVC insulated copper wire duly socketed at both end comprising of the following control  device.
a) 250A Four Pole MCCB of breaking capacity 25/35KA with 
     thermal magnetic setting  (Legrand/Siemens)                         --- 1 no
b) 315A capacity Bus bar of 4 nos Alu bars on porcelain chairs -- 1 set                    c) 160A Four Pole MCCB of breaking capacity 25/35KA with 
     thermal magnetic setting  (Legrand/Siemens)                       ---  2 nos 
d) 63A  Four Pole MCB  (Legrand/Siemens)                                    --- 3 nos
e) 32A Four Pole MCB  (Legrand/Siemens)                                     --- 1 no  f) Danger board                                                                                       ---- 1 no</t>
    </r>
  </si>
  <si>
    <r>
      <rPr>
        <b/>
        <u val="single"/>
        <sz val="11"/>
        <color indexed="8"/>
        <rFont val="Calibri"/>
        <family val="2"/>
      </rPr>
      <t>FEEDER NO -8</t>
    </r>
    <r>
      <rPr>
        <sz val="11"/>
        <color theme="1"/>
        <rFont val="Calibri"/>
        <family val="2"/>
      </rPr>
      <t xml:space="preserve">
Supply &amp; installation of 4 mm thick M.S. out door type Feeder Pillar Box having both side ventilation louvers  with inclined roof of size (1050 x 900 x 400 mm) having hinged door &amp; mechanical locking arrangement suitably grouted on 250mm masonary platform 450 below G.L. &amp; 600mm above G.L. plastering &amp; neatly cemented finish. The Feeder pillar box should comprise double door type cubicle panel inside it, fabricated by 3mm thick M.S. sheet with necessary slot for incomming outing MCCB/MCBs  bus bar &amp; necessary interconnection with suitable capacity PVC insulated copper wire duly socketed at both end comprising of the following control  device.
a) 125A Four Pole MCB (Legrand/Siemens)                                     --- 1 no
b)200A capacity Bus bar of 4 nos Alu bars on porcelain chairs  -- 1 set                    c) 63A Four Pole MCB  (Legrand/Siemens)                                     ---  1 nos 
d) 32A Four Pole MCB  (Legrand/Siemens)                                     --- 3 nos                 f) Danger board                                                                                         ---- 1 no</t>
    </r>
  </si>
  <si>
    <t xml:space="preserve">Supply &amp; delivery of 1.1 KV grade XLPE aluminium armoured cable
(Make Gloster/Nicco/Havells) </t>
  </si>
  <si>
    <t>a) 3.5 x 185 sq mm</t>
  </si>
  <si>
    <t>b) 3.5 x 150 sq mm</t>
  </si>
  <si>
    <t>c) 3.5 x 95 sq mm</t>
  </si>
  <si>
    <t>d) 3.5 x 70 sq mm</t>
  </si>
  <si>
    <t>e) 3.5 x 35 sq mm</t>
  </si>
  <si>
    <t>Laying of the following Al armoured cable through under ground trench 460mm wide x 760mm average depth with necy brick protechtion 8 nos brick per metre, incl filling up the excaveted trench with shifted soil, levelling up &amp; restoring the surface duly rammed</t>
  </si>
  <si>
    <t xml:space="preserve">Supply &amp; laying medium gauge G.I. Pipe(ISI-Medium) for cable protection </t>
  </si>
  <si>
    <t>a) 80 mm dia</t>
  </si>
  <si>
    <t>b) 40 mm dia</t>
  </si>
  <si>
    <t>Supply &amp; fixing compression type gland with brass gland brass ring incl. socketing the ends off by crimping method incl. S/F solderless socket (Dowels make) &amp; jointing ,materials etc. Of the following XLPE/A cable:</t>
  </si>
  <si>
    <t>Earthing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G.L. (LT Panel -2, FB - 18)</t>
  </si>
  <si>
    <t>Electrical works</t>
  </si>
  <si>
    <t>mtr</t>
  </si>
  <si>
    <t>set</t>
  </si>
  <si>
    <t>per mtr</t>
  </si>
  <si>
    <t>Name of Work: Construction of Administrative Building and Residential accomodation for Police Personnel for Jhargram Police District - Service connection from the Substation building to different Premises by providing out door feeder pillar boxes, U.G. feeder cables etc. for the entire Police Line Complex.</t>
  </si>
  <si>
    <t>Contract No: WBPHIDCL/ACE/NIT- 4(e)/2018-2019 (2nd Call)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</si>
</sst>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b/>
      <sz val="11"/>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5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4">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67"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4" xfId="60" applyNumberFormat="1" applyFont="1" applyFill="1" applyBorder="1" applyAlignment="1">
      <alignment vertical="top"/>
      <protection/>
    </xf>
    <xf numFmtId="0" fontId="6" fillId="0" borderId="15"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2" fillId="0" borderId="15"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68" fillId="33" borderId="10" xfId="60" applyNumberFormat="1" applyFont="1" applyFill="1" applyBorder="1" applyAlignment="1" applyProtection="1">
      <alignment vertical="center" wrapText="1"/>
      <protection locked="0"/>
    </xf>
    <xf numFmtId="0" fontId="64"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69" fillId="0" borderId="11" xfId="60" applyNumberFormat="1" applyFont="1" applyFill="1" applyBorder="1" applyAlignment="1">
      <alignment vertical="top"/>
      <protection/>
    </xf>
    <xf numFmtId="10" fontId="70" fillId="33" borderId="10" xfId="65" applyNumberFormat="1" applyFont="1" applyFill="1" applyBorder="1" applyAlignment="1" applyProtection="1">
      <alignment horizontal="center" vertical="center"/>
      <protection locked="0"/>
    </xf>
    <xf numFmtId="2" fontId="6" fillId="0" borderId="16" xfId="60" applyNumberFormat="1" applyFont="1" applyFill="1" applyBorder="1" applyAlignment="1">
      <alignment horizontal="right" vertical="top"/>
      <protection/>
    </xf>
    <xf numFmtId="2" fontId="6" fillId="0" borderId="17" xfId="60" applyNumberFormat="1" applyFont="1" applyFill="1" applyBorder="1" applyAlignment="1">
      <alignment vertical="top"/>
      <protection/>
    </xf>
    <xf numFmtId="0" fontId="17" fillId="0" borderId="11" xfId="60" applyNumberFormat="1" applyFont="1" applyFill="1" applyBorder="1" applyAlignment="1">
      <alignment vertical="top" wrapText="1"/>
      <protection/>
    </xf>
    <xf numFmtId="2" fontId="6" fillId="0" borderId="11" xfId="42" applyNumberFormat="1" applyFont="1" applyFill="1" applyBorder="1" applyAlignment="1">
      <alignment vertical="top"/>
    </xf>
    <xf numFmtId="0" fontId="71" fillId="0" borderId="11" xfId="60" applyNumberFormat="1" applyFont="1" applyFill="1" applyBorder="1" applyAlignment="1">
      <alignment horizontal="left" vertical="center" wrapText="1" readingOrder="1"/>
      <protection/>
    </xf>
    <xf numFmtId="172" fontId="3" fillId="0" borderId="11" xfId="60"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8" xfId="57" applyNumberFormat="1" applyFont="1" applyFill="1" applyBorder="1" applyAlignment="1" applyProtection="1">
      <alignment horizontal="right" vertical="center" readingOrder="1"/>
      <protection locked="0"/>
    </xf>
    <xf numFmtId="0" fontId="2" fillId="0" borderId="19"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20" xfId="60" applyNumberFormat="1" applyFont="1" applyFill="1" applyBorder="1" applyAlignment="1">
      <alignment horizontal="right" vertical="center" readingOrder="1"/>
      <protection/>
    </xf>
    <xf numFmtId="172" fontId="2" fillId="0" borderId="20" xfId="60" applyNumberFormat="1" applyFont="1" applyFill="1" applyBorder="1" applyAlignment="1">
      <alignment horizontal="right" vertical="center" readingOrder="1"/>
      <protection/>
    </xf>
    <xf numFmtId="0" fontId="3" fillId="0" borderId="11" xfId="60" applyNumberFormat="1" applyFont="1" applyFill="1" applyBorder="1" applyAlignment="1">
      <alignment vertical="center" wrapText="1" readingOrder="1"/>
      <protection/>
    </xf>
    <xf numFmtId="0" fontId="2" fillId="0" borderId="11" xfId="57" applyNumberFormat="1" applyFont="1" applyFill="1" applyBorder="1" applyAlignment="1" applyProtection="1">
      <alignment horizontal="right" vertical="center" readingOrder="1"/>
      <protection locked="0"/>
    </xf>
    <xf numFmtId="0" fontId="2" fillId="33" borderId="18"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20" xfId="60" applyNumberFormat="1" applyFont="1" applyFill="1" applyBorder="1" applyAlignment="1">
      <alignment horizontal="right" vertical="center" readingOrder="1"/>
      <protection/>
    </xf>
    <xf numFmtId="2" fontId="2" fillId="0" borderId="20" xfId="59" applyNumberFormat="1" applyFont="1" applyFill="1" applyBorder="1" applyAlignment="1">
      <alignment horizontal="right" vertical="center" readingOrder="1"/>
      <protection/>
    </xf>
    <xf numFmtId="0" fontId="0" fillId="0" borderId="11" xfId="0" applyFill="1" applyBorder="1" applyAlignment="1">
      <alignment horizontal="left" vertical="top" wrapText="1"/>
    </xf>
    <xf numFmtId="0" fontId="0" fillId="0" borderId="11" xfId="0" applyNumberFormat="1" applyFill="1" applyBorder="1" applyAlignment="1">
      <alignment vertical="top" wrapText="1"/>
    </xf>
    <xf numFmtId="0" fontId="0" fillId="0" borderId="18" xfId="0" applyFill="1" applyBorder="1" applyAlignment="1">
      <alignment horizontal="left" vertical="top" wrapText="1"/>
    </xf>
    <xf numFmtId="0" fontId="0" fillId="0" borderId="11" xfId="0" applyFill="1" applyBorder="1" applyAlignment="1">
      <alignment vertical="top" wrapText="1"/>
    </xf>
    <xf numFmtId="172" fontId="3" fillId="0" borderId="11" xfId="60" applyNumberFormat="1" applyFont="1" applyFill="1" applyBorder="1" applyAlignment="1">
      <alignment horizontal="center" vertical="center" readingOrder="1"/>
      <protection/>
    </xf>
    <xf numFmtId="0" fontId="0" fillId="0" borderId="11" xfId="0" applyFill="1" applyBorder="1" applyAlignment="1">
      <alignment horizontal="center" readingOrder="1"/>
    </xf>
    <xf numFmtId="0" fontId="0" fillId="0" borderId="18" xfId="0" applyFill="1" applyBorder="1" applyAlignment="1">
      <alignment horizontal="center" vertical="center" readingOrder="1"/>
    </xf>
    <xf numFmtId="0" fontId="0" fillId="0" borderId="11" xfId="0" applyFill="1" applyBorder="1" applyAlignment="1">
      <alignment horizontal="center" vertical="center" readingOrder="1"/>
    </xf>
    <xf numFmtId="2" fontId="0" fillId="0" borderId="11" xfId="0" applyNumberFormat="1" applyFill="1" applyBorder="1" applyAlignment="1">
      <alignment horizontal="center" readingOrder="1"/>
    </xf>
    <xf numFmtId="2" fontId="0" fillId="0" borderId="18" xfId="0" applyNumberFormat="1" applyFill="1" applyBorder="1" applyAlignment="1">
      <alignment horizontal="center" vertical="center" readingOrder="1"/>
    </xf>
    <xf numFmtId="2" fontId="0" fillId="0" borderId="11" xfId="0" applyNumberFormat="1" applyFill="1" applyBorder="1" applyAlignment="1">
      <alignment horizontal="center" vertical="center" readingOrder="1"/>
    </xf>
    <xf numFmtId="2" fontId="0" fillId="0" borderId="11" xfId="0" applyNumberFormat="1" applyFill="1" applyBorder="1" applyAlignment="1">
      <alignment horizontal="center" wrapText="1" readingOrder="1"/>
    </xf>
    <xf numFmtId="2" fontId="0" fillId="0" borderId="11" xfId="0" applyNumberFormat="1" applyFill="1" applyBorder="1" applyAlignment="1">
      <alignment horizontal="center" vertical="center" wrapText="1" readingOrder="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5" xfId="60" applyNumberFormat="1" applyFont="1" applyFill="1" applyBorder="1" applyAlignment="1">
      <alignment horizontal="center" vertical="top" wrapText="1"/>
      <protection/>
    </xf>
    <xf numFmtId="0" fontId="6" fillId="0" borderId="17" xfId="60"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5" xfId="60" applyNumberFormat="1" applyFont="1" applyFill="1" applyBorder="1" applyAlignment="1" applyProtection="1">
      <alignment horizontal="left" vertical="top"/>
      <protection locked="0"/>
    </xf>
    <xf numFmtId="0" fontId="2" fillId="0" borderId="17"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7"/>
  <sheetViews>
    <sheetView showGridLines="0" zoomScale="70" zoomScaleNormal="70" zoomScalePageLayoutView="0" workbookViewId="0" topLeftCell="A4">
      <selection activeCell="D45" sqref="D45"/>
    </sheetView>
  </sheetViews>
  <sheetFormatPr defaultColWidth="9.140625" defaultRowHeight="15"/>
  <cols>
    <col min="1" max="1" width="13.57421875" style="21" customWidth="1"/>
    <col min="2" max="2" width="64.7109375" style="21" customWidth="1"/>
    <col min="3" max="3" width="7.140625" style="21" customWidth="1"/>
    <col min="4" max="4" width="15.140625" style="21" customWidth="1"/>
    <col min="5" max="5" width="14.140625" style="21" customWidth="1"/>
    <col min="6" max="6" width="15.574218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238" width="9.140625" style="21" customWidth="1"/>
    <col min="239" max="243" width="9.140625" style="22" customWidth="1"/>
    <col min="244" max="16384" width="9.140625" style="21" customWidth="1"/>
  </cols>
  <sheetData>
    <row r="1" spans="1:243" s="1" customFormat="1" ht="27" customHeight="1">
      <c r="A1" s="87" t="str">
        <f>B2&amp;" BoQ"</f>
        <v>Percentage BoQ</v>
      </c>
      <c r="B1" s="87"/>
      <c r="C1" s="87"/>
      <c r="D1" s="87"/>
      <c r="E1" s="87"/>
      <c r="F1" s="87"/>
      <c r="G1" s="87"/>
      <c r="H1" s="87"/>
      <c r="I1" s="87"/>
      <c r="J1" s="87"/>
      <c r="K1" s="87"/>
      <c r="L1" s="87"/>
      <c r="O1" s="2"/>
      <c r="P1" s="2"/>
      <c r="Q1" s="3"/>
      <c r="IE1" s="3"/>
      <c r="IF1" s="3"/>
      <c r="IG1" s="3"/>
      <c r="IH1" s="3"/>
      <c r="II1" s="3"/>
    </row>
    <row r="2" spans="1:17" s="1" customFormat="1" ht="25.5" customHeight="1" hidden="1">
      <c r="A2" s="23" t="s">
        <v>4</v>
      </c>
      <c r="B2" s="23" t="s">
        <v>63</v>
      </c>
      <c r="C2" s="23" t="s">
        <v>5</v>
      </c>
      <c r="D2" s="23" t="s">
        <v>6</v>
      </c>
      <c r="E2" s="23"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88" t="s">
        <v>86</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6"/>
      <c r="IF4" s="6"/>
      <c r="IG4" s="6"/>
      <c r="IH4" s="6"/>
      <c r="II4" s="6"/>
    </row>
    <row r="5" spans="1:243" s="5" customFormat="1" ht="30.75" customHeight="1">
      <c r="A5" s="88" t="s">
        <v>111</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6"/>
      <c r="IF5" s="6"/>
      <c r="IG5" s="6"/>
      <c r="IH5" s="6"/>
      <c r="II5" s="6"/>
    </row>
    <row r="6" spans="1:243" s="5" customFormat="1" ht="30.75" customHeight="1">
      <c r="A6" s="88" t="s">
        <v>112</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6"/>
      <c r="IF6" s="6"/>
      <c r="IG6" s="6"/>
      <c r="IH6" s="6"/>
      <c r="II6" s="6"/>
    </row>
    <row r="7" spans="1:243" s="5" customFormat="1" ht="29.25" customHeight="1" hidden="1">
      <c r="A7" s="89" t="s">
        <v>8</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6"/>
      <c r="IF7" s="6"/>
      <c r="IG7" s="6"/>
      <c r="IH7" s="6"/>
      <c r="II7" s="6"/>
    </row>
    <row r="8" spans="1:243" s="7" customFormat="1" ht="37.5" customHeight="1">
      <c r="A8" s="24" t="s">
        <v>9</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8"/>
      <c r="IF8" s="8"/>
      <c r="IG8" s="8"/>
      <c r="IH8" s="8"/>
      <c r="II8" s="8"/>
    </row>
    <row r="9" spans="1:243" s="9" customFormat="1" ht="61.5" customHeight="1">
      <c r="A9" s="81" t="s">
        <v>10</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59.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33</v>
      </c>
      <c r="BC11" s="26" t="s">
        <v>34</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5" customFormat="1" ht="37.5" customHeight="1">
      <c r="A13" s="27">
        <v>1</v>
      </c>
      <c r="B13" s="47" t="s">
        <v>107</v>
      </c>
      <c r="C13" s="49" t="s">
        <v>35</v>
      </c>
      <c r="D13" s="50"/>
      <c r="E13" s="51"/>
      <c r="F13" s="52"/>
      <c r="G13" s="53"/>
      <c r="H13" s="53"/>
      <c r="I13" s="52"/>
      <c r="J13" s="54"/>
      <c r="K13" s="55"/>
      <c r="L13" s="55"/>
      <c r="M13" s="56"/>
      <c r="N13" s="57"/>
      <c r="O13" s="57"/>
      <c r="P13" s="58"/>
      <c r="Q13" s="57"/>
      <c r="R13" s="57"/>
      <c r="S13" s="58"/>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c r="BB13" s="61"/>
      <c r="BC13" s="62"/>
      <c r="IE13" s="16">
        <v>1</v>
      </c>
      <c r="IF13" s="16" t="s">
        <v>36</v>
      </c>
      <c r="IG13" s="16" t="s">
        <v>37</v>
      </c>
      <c r="IH13" s="16">
        <v>10</v>
      </c>
      <c r="II13" s="16" t="s">
        <v>38</v>
      </c>
    </row>
    <row r="14" spans="1:243" s="15" customFormat="1" ht="357.75" customHeight="1">
      <c r="A14" s="27">
        <v>2</v>
      </c>
      <c r="B14" s="69" t="s">
        <v>87</v>
      </c>
      <c r="C14" s="49" t="s">
        <v>84</v>
      </c>
      <c r="D14" s="72"/>
      <c r="E14" s="73"/>
      <c r="F14" s="76"/>
      <c r="G14" s="53"/>
      <c r="H14" s="53"/>
      <c r="I14" s="52"/>
      <c r="J14" s="54"/>
      <c r="K14" s="55"/>
      <c r="L14" s="55"/>
      <c r="M14" s="56"/>
      <c r="N14" s="57"/>
      <c r="O14" s="57"/>
      <c r="P14" s="58"/>
      <c r="Q14" s="57"/>
      <c r="R14" s="57"/>
      <c r="S14" s="58"/>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c r="BB14" s="61"/>
      <c r="BC14" s="62"/>
      <c r="IE14" s="16">
        <v>2</v>
      </c>
      <c r="IF14" s="16" t="s">
        <v>36</v>
      </c>
      <c r="IG14" s="16" t="s">
        <v>44</v>
      </c>
      <c r="IH14" s="16">
        <v>10</v>
      </c>
      <c r="II14" s="16" t="s">
        <v>39</v>
      </c>
    </row>
    <row r="15" spans="1:243" s="15" customFormat="1" ht="339.75" customHeight="1">
      <c r="A15" s="27">
        <v>3</v>
      </c>
      <c r="B15" s="70" t="s">
        <v>88</v>
      </c>
      <c r="C15" s="49" t="s">
        <v>85</v>
      </c>
      <c r="D15" s="74">
        <v>1</v>
      </c>
      <c r="E15" s="74" t="s">
        <v>83</v>
      </c>
      <c r="F15" s="77">
        <v>1429541</v>
      </c>
      <c r="G15" s="63"/>
      <c r="H15" s="53"/>
      <c r="I15" s="52" t="s">
        <v>40</v>
      </c>
      <c r="J15" s="54">
        <f aca="true" t="shared" si="0" ref="J15:J43">IF(I15="Less(-)",-1,1)</f>
        <v>1</v>
      </c>
      <c r="K15" s="55" t="s">
        <v>64</v>
      </c>
      <c r="L15" s="55" t="s">
        <v>7</v>
      </c>
      <c r="M15" s="64"/>
      <c r="N15" s="63"/>
      <c r="O15" s="63"/>
      <c r="P15" s="65"/>
      <c r="Q15" s="63"/>
      <c r="R15" s="63"/>
      <c r="S15" s="65"/>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6">
        <f aca="true" t="shared" si="1" ref="BA15:BA43">total_amount_ba($B$2,$D$2,D15,F15,J15,K15,M15)</f>
        <v>1429541</v>
      </c>
      <c r="BB15" s="67">
        <f aca="true" t="shared" si="2" ref="BB15:BB43">BA15+SUM(N15:AZ15)</f>
        <v>1429541</v>
      </c>
      <c r="BC15" s="62" t="str">
        <f aca="true" t="shared" si="3" ref="BC15:BC43">SpellNumber(L15,BB15)</f>
        <v>INR  Fourteen Lakh Twenty Nine Thousand Five Hundred &amp; Forty One  Only</v>
      </c>
      <c r="IE15" s="16">
        <v>1.01</v>
      </c>
      <c r="IF15" s="16" t="s">
        <v>41</v>
      </c>
      <c r="IG15" s="16" t="s">
        <v>37</v>
      </c>
      <c r="IH15" s="16">
        <v>123.223</v>
      </c>
      <c r="II15" s="16" t="s">
        <v>39</v>
      </c>
    </row>
    <row r="16" spans="1:243" s="15" customFormat="1" ht="304.5" customHeight="1">
      <c r="A16" s="27">
        <v>4</v>
      </c>
      <c r="B16" s="71" t="s">
        <v>89</v>
      </c>
      <c r="C16" s="49" t="s">
        <v>43</v>
      </c>
      <c r="D16" s="75">
        <v>2</v>
      </c>
      <c r="E16" s="75" t="s">
        <v>83</v>
      </c>
      <c r="F16" s="78">
        <v>64537</v>
      </c>
      <c r="G16" s="63"/>
      <c r="H16" s="53"/>
      <c r="I16" s="52" t="s">
        <v>40</v>
      </c>
      <c r="J16" s="54">
        <f t="shared" si="0"/>
        <v>1</v>
      </c>
      <c r="K16" s="55" t="s">
        <v>64</v>
      </c>
      <c r="L16" s="55" t="s">
        <v>7</v>
      </c>
      <c r="M16" s="64"/>
      <c r="N16" s="63"/>
      <c r="O16" s="63"/>
      <c r="P16" s="65"/>
      <c r="Q16" s="63"/>
      <c r="R16" s="63"/>
      <c r="S16" s="65"/>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6">
        <f t="shared" si="1"/>
        <v>129074</v>
      </c>
      <c r="BB16" s="67">
        <f t="shared" si="2"/>
        <v>129074</v>
      </c>
      <c r="BC16" s="62" t="str">
        <f t="shared" si="3"/>
        <v>INR  One Lakh Twenty Nine Thousand  &amp;Seventy Four  Only</v>
      </c>
      <c r="IE16" s="16">
        <v>2</v>
      </c>
      <c r="IF16" s="16" t="s">
        <v>36</v>
      </c>
      <c r="IG16" s="16" t="s">
        <v>44</v>
      </c>
      <c r="IH16" s="16">
        <v>10</v>
      </c>
      <c r="II16" s="16" t="s">
        <v>39</v>
      </c>
    </row>
    <row r="17" spans="1:243" s="15" customFormat="1" ht="342" customHeight="1">
      <c r="A17" s="27">
        <v>5</v>
      </c>
      <c r="B17" s="68" t="s">
        <v>90</v>
      </c>
      <c r="C17" s="49" t="s">
        <v>45</v>
      </c>
      <c r="D17" s="75">
        <v>2</v>
      </c>
      <c r="E17" s="75" t="s">
        <v>83</v>
      </c>
      <c r="F17" s="78">
        <v>83865</v>
      </c>
      <c r="G17" s="63"/>
      <c r="H17" s="53"/>
      <c r="I17" s="52" t="s">
        <v>40</v>
      </c>
      <c r="J17" s="54">
        <f t="shared" si="0"/>
        <v>1</v>
      </c>
      <c r="K17" s="55" t="s">
        <v>64</v>
      </c>
      <c r="L17" s="55" t="s">
        <v>7</v>
      </c>
      <c r="M17" s="64"/>
      <c r="N17" s="63"/>
      <c r="O17" s="63"/>
      <c r="P17" s="65"/>
      <c r="Q17" s="63"/>
      <c r="R17" s="63"/>
      <c r="S17" s="65"/>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6">
        <f t="shared" si="1"/>
        <v>167730</v>
      </c>
      <c r="BB17" s="67">
        <f t="shared" si="2"/>
        <v>167730</v>
      </c>
      <c r="BC17" s="62" t="str">
        <f t="shared" si="3"/>
        <v>INR  One Lakh Sixty Seven Thousand Seven Hundred &amp; Thirty  Only</v>
      </c>
      <c r="IE17" s="16">
        <v>3</v>
      </c>
      <c r="IF17" s="16" t="s">
        <v>46</v>
      </c>
      <c r="IG17" s="16" t="s">
        <v>47</v>
      </c>
      <c r="IH17" s="16">
        <v>10</v>
      </c>
      <c r="II17" s="16" t="s">
        <v>39</v>
      </c>
    </row>
    <row r="18" spans="1:243" s="15" customFormat="1" ht="189" customHeight="1">
      <c r="A18" s="27">
        <v>6</v>
      </c>
      <c r="B18" s="68" t="s">
        <v>91</v>
      </c>
      <c r="C18" s="49" t="s">
        <v>48</v>
      </c>
      <c r="D18" s="72"/>
      <c r="E18" s="73"/>
      <c r="F18" s="76"/>
      <c r="G18" s="53"/>
      <c r="H18" s="53"/>
      <c r="I18" s="52"/>
      <c r="J18" s="54"/>
      <c r="K18" s="55"/>
      <c r="L18" s="55"/>
      <c r="M18" s="56"/>
      <c r="N18" s="57"/>
      <c r="O18" s="57"/>
      <c r="P18" s="58"/>
      <c r="Q18" s="57"/>
      <c r="R18" s="57"/>
      <c r="S18" s="58"/>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c r="BB18" s="61"/>
      <c r="BC18" s="62"/>
      <c r="IE18" s="16">
        <v>1.01</v>
      </c>
      <c r="IF18" s="16" t="s">
        <v>41</v>
      </c>
      <c r="IG18" s="16" t="s">
        <v>37</v>
      </c>
      <c r="IH18" s="16">
        <v>123.223</v>
      </c>
      <c r="II18" s="16" t="s">
        <v>39</v>
      </c>
    </row>
    <row r="19" spans="1:243" s="15" customFormat="1" ht="176.25" customHeight="1">
      <c r="A19" s="27">
        <v>7</v>
      </c>
      <c r="B19" s="68" t="s">
        <v>92</v>
      </c>
      <c r="C19" s="49" t="s">
        <v>49</v>
      </c>
      <c r="D19" s="73">
        <v>2</v>
      </c>
      <c r="E19" s="73" t="s">
        <v>83</v>
      </c>
      <c r="F19" s="76">
        <v>93527</v>
      </c>
      <c r="G19" s="63"/>
      <c r="H19" s="53"/>
      <c r="I19" s="52" t="s">
        <v>40</v>
      </c>
      <c r="J19" s="54">
        <f t="shared" si="0"/>
        <v>1</v>
      </c>
      <c r="K19" s="55" t="s">
        <v>64</v>
      </c>
      <c r="L19" s="55" t="s">
        <v>7</v>
      </c>
      <c r="M19" s="64"/>
      <c r="N19" s="63"/>
      <c r="O19" s="63"/>
      <c r="P19" s="65"/>
      <c r="Q19" s="63"/>
      <c r="R19" s="63"/>
      <c r="S19" s="65"/>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6">
        <f t="shared" si="1"/>
        <v>187054</v>
      </c>
      <c r="BB19" s="67">
        <f t="shared" si="2"/>
        <v>187054</v>
      </c>
      <c r="BC19" s="62" t="str">
        <f t="shared" si="3"/>
        <v>INR  One Lakh Eighty Seven Thousand  &amp;Fifty Four  Only</v>
      </c>
      <c r="IE19" s="16"/>
      <c r="IF19" s="16"/>
      <c r="IG19" s="16"/>
      <c r="IH19" s="16"/>
      <c r="II19" s="16"/>
    </row>
    <row r="20" spans="1:243" s="15" customFormat="1" ht="328.5" customHeight="1">
      <c r="A20" s="27">
        <v>8</v>
      </c>
      <c r="B20" s="69" t="s">
        <v>93</v>
      </c>
      <c r="C20" s="49" t="s">
        <v>50</v>
      </c>
      <c r="D20" s="75">
        <v>2</v>
      </c>
      <c r="E20" s="75" t="s">
        <v>83</v>
      </c>
      <c r="F20" s="78">
        <v>88313</v>
      </c>
      <c r="G20" s="63"/>
      <c r="H20" s="53"/>
      <c r="I20" s="52" t="s">
        <v>40</v>
      </c>
      <c r="J20" s="54">
        <f t="shared" si="0"/>
        <v>1</v>
      </c>
      <c r="K20" s="55" t="s">
        <v>64</v>
      </c>
      <c r="L20" s="55" t="s">
        <v>7</v>
      </c>
      <c r="M20" s="64"/>
      <c r="N20" s="63"/>
      <c r="O20" s="63"/>
      <c r="P20" s="65"/>
      <c r="Q20" s="63"/>
      <c r="R20" s="63"/>
      <c r="S20" s="65"/>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6">
        <f t="shared" si="1"/>
        <v>176626</v>
      </c>
      <c r="BB20" s="67">
        <f t="shared" si="2"/>
        <v>176626</v>
      </c>
      <c r="BC20" s="62" t="str">
        <f t="shared" si="3"/>
        <v>INR  One Lakh Seventy Six Thousand Six Hundred &amp; Twenty Six  Only</v>
      </c>
      <c r="IE20" s="16"/>
      <c r="IF20" s="16"/>
      <c r="IG20" s="16"/>
      <c r="IH20" s="16"/>
      <c r="II20" s="16"/>
    </row>
    <row r="21" spans="1:243" s="15" customFormat="1" ht="300" customHeight="1">
      <c r="A21" s="27">
        <v>9</v>
      </c>
      <c r="B21" s="69" t="s">
        <v>94</v>
      </c>
      <c r="C21" s="49" t="s">
        <v>51</v>
      </c>
      <c r="D21" s="75">
        <v>1</v>
      </c>
      <c r="E21" s="75" t="s">
        <v>83</v>
      </c>
      <c r="F21" s="78">
        <v>50792</v>
      </c>
      <c r="G21" s="63"/>
      <c r="H21" s="53"/>
      <c r="I21" s="52" t="s">
        <v>40</v>
      </c>
      <c r="J21" s="54">
        <f t="shared" si="0"/>
        <v>1</v>
      </c>
      <c r="K21" s="55" t="s">
        <v>64</v>
      </c>
      <c r="L21" s="55" t="s">
        <v>7</v>
      </c>
      <c r="M21" s="64"/>
      <c r="N21" s="63"/>
      <c r="O21" s="63"/>
      <c r="P21" s="65"/>
      <c r="Q21" s="63"/>
      <c r="R21" s="63"/>
      <c r="S21" s="65"/>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6">
        <f t="shared" si="1"/>
        <v>50792</v>
      </c>
      <c r="BB21" s="67">
        <f t="shared" si="2"/>
        <v>50792</v>
      </c>
      <c r="BC21" s="62" t="str">
        <f t="shared" si="3"/>
        <v>INR  Fifty Thousand Seven Hundred &amp; Ninety Two  Only</v>
      </c>
      <c r="IE21" s="16"/>
      <c r="IF21" s="16"/>
      <c r="IG21" s="16"/>
      <c r="IH21" s="16"/>
      <c r="II21" s="16"/>
    </row>
    <row r="22" spans="1:243" s="15" customFormat="1" ht="57" customHeight="1">
      <c r="A22" s="27">
        <v>10</v>
      </c>
      <c r="B22" s="69" t="s">
        <v>95</v>
      </c>
      <c r="C22" s="49" t="s">
        <v>52</v>
      </c>
      <c r="D22" s="72"/>
      <c r="E22" s="73"/>
      <c r="F22" s="76"/>
      <c r="G22" s="53"/>
      <c r="H22" s="53"/>
      <c r="I22" s="52"/>
      <c r="J22" s="54"/>
      <c r="K22" s="55"/>
      <c r="L22" s="55"/>
      <c r="M22" s="56"/>
      <c r="N22" s="57"/>
      <c r="O22" s="57"/>
      <c r="P22" s="58"/>
      <c r="Q22" s="57"/>
      <c r="R22" s="57"/>
      <c r="S22" s="58"/>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c r="BB22" s="61"/>
      <c r="BC22" s="62"/>
      <c r="IE22" s="16"/>
      <c r="IF22" s="16"/>
      <c r="IG22" s="16"/>
      <c r="IH22" s="16"/>
      <c r="II22" s="16"/>
    </row>
    <row r="23" spans="1:243" s="15" customFormat="1" ht="30" customHeight="1">
      <c r="A23" s="27">
        <v>11</v>
      </c>
      <c r="B23" s="69" t="s">
        <v>96</v>
      </c>
      <c r="C23" s="49" t="s">
        <v>53</v>
      </c>
      <c r="D23" s="73">
        <v>246</v>
      </c>
      <c r="E23" s="73" t="s">
        <v>108</v>
      </c>
      <c r="F23" s="76">
        <v>1103</v>
      </c>
      <c r="G23" s="63"/>
      <c r="H23" s="53"/>
      <c r="I23" s="52" t="s">
        <v>40</v>
      </c>
      <c r="J23" s="54">
        <f t="shared" si="0"/>
        <v>1</v>
      </c>
      <c r="K23" s="55" t="s">
        <v>64</v>
      </c>
      <c r="L23" s="55" t="s">
        <v>7</v>
      </c>
      <c r="M23" s="64"/>
      <c r="N23" s="63"/>
      <c r="O23" s="63"/>
      <c r="P23" s="65"/>
      <c r="Q23" s="63"/>
      <c r="R23" s="63"/>
      <c r="S23" s="65"/>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6">
        <f t="shared" si="1"/>
        <v>271338</v>
      </c>
      <c r="BB23" s="67">
        <f t="shared" si="2"/>
        <v>271338</v>
      </c>
      <c r="BC23" s="62" t="str">
        <f t="shared" si="3"/>
        <v>INR  Two Lakh Seventy One Thousand Three Hundred &amp; Thirty Eight  Only</v>
      </c>
      <c r="IE23" s="16"/>
      <c r="IF23" s="16"/>
      <c r="IG23" s="16"/>
      <c r="IH23" s="16"/>
      <c r="II23" s="16"/>
    </row>
    <row r="24" spans="1:243" s="15" customFormat="1" ht="24.75" customHeight="1">
      <c r="A24" s="27">
        <v>12</v>
      </c>
      <c r="B24" s="69" t="s">
        <v>97</v>
      </c>
      <c r="C24" s="49" t="s">
        <v>54</v>
      </c>
      <c r="D24" s="73">
        <v>485</v>
      </c>
      <c r="E24" s="73" t="s">
        <v>108</v>
      </c>
      <c r="F24" s="79">
        <v>782</v>
      </c>
      <c r="G24" s="63"/>
      <c r="H24" s="53"/>
      <c r="I24" s="52" t="s">
        <v>40</v>
      </c>
      <c r="J24" s="54">
        <f t="shared" si="0"/>
        <v>1</v>
      </c>
      <c r="K24" s="55" t="s">
        <v>64</v>
      </c>
      <c r="L24" s="55" t="s">
        <v>7</v>
      </c>
      <c r="M24" s="64"/>
      <c r="N24" s="63"/>
      <c r="O24" s="63"/>
      <c r="P24" s="65"/>
      <c r="Q24" s="63"/>
      <c r="R24" s="63"/>
      <c r="S24" s="65"/>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6">
        <f t="shared" si="1"/>
        <v>379270</v>
      </c>
      <c r="BB24" s="67">
        <f t="shared" si="2"/>
        <v>379270</v>
      </c>
      <c r="BC24" s="62" t="str">
        <f t="shared" si="3"/>
        <v>INR  Three Lakh Seventy Nine Thousand Two Hundred &amp; Seventy  Only</v>
      </c>
      <c r="IE24" s="16"/>
      <c r="IF24" s="16"/>
      <c r="IG24" s="16"/>
      <c r="IH24" s="16"/>
      <c r="II24" s="16"/>
    </row>
    <row r="25" spans="1:243" s="15" customFormat="1" ht="29.25" customHeight="1">
      <c r="A25" s="27">
        <v>13</v>
      </c>
      <c r="B25" s="71" t="s">
        <v>98</v>
      </c>
      <c r="C25" s="49" t="s">
        <v>55</v>
      </c>
      <c r="D25" s="73">
        <v>1450</v>
      </c>
      <c r="E25" s="73" t="s">
        <v>108</v>
      </c>
      <c r="F25" s="76">
        <v>530</v>
      </c>
      <c r="G25" s="63"/>
      <c r="H25" s="53"/>
      <c r="I25" s="52" t="s">
        <v>40</v>
      </c>
      <c r="J25" s="54">
        <f t="shared" si="0"/>
        <v>1</v>
      </c>
      <c r="K25" s="55" t="s">
        <v>64</v>
      </c>
      <c r="L25" s="55" t="s">
        <v>7</v>
      </c>
      <c r="M25" s="64"/>
      <c r="N25" s="63"/>
      <c r="O25" s="63"/>
      <c r="P25" s="65"/>
      <c r="Q25" s="63"/>
      <c r="R25" s="63"/>
      <c r="S25" s="65"/>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6">
        <f t="shared" si="1"/>
        <v>768500</v>
      </c>
      <c r="BB25" s="67">
        <f t="shared" si="2"/>
        <v>768500</v>
      </c>
      <c r="BC25" s="62" t="str">
        <f t="shared" si="3"/>
        <v>INR  Seven Lakh Sixty Eight Thousand Five Hundred    Only</v>
      </c>
      <c r="IE25" s="16"/>
      <c r="IF25" s="16"/>
      <c r="IG25" s="16"/>
      <c r="IH25" s="16"/>
      <c r="II25" s="16"/>
    </row>
    <row r="26" spans="1:243" s="15" customFormat="1" ht="50.25" customHeight="1">
      <c r="A26" s="27">
        <v>14</v>
      </c>
      <c r="B26" s="71" t="s">
        <v>99</v>
      </c>
      <c r="C26" s="49" t="s">
        <v>56</v>
      </c>
      <c r="D26" s="73">
        <v>430</v>
      </c>
      <c r="E26" s="73" t="s">
        <v>108</v>
      </c>
      <c r="F26" s="76">
        <v>439</v>
      </c>
      <c r="G26" s="63"/>
      <c r="H26" s="53"/>
      <c r="I26" s="52" t="s">
        <v>40</v>
      </c>
      <c r="J26" s="54">
        <f t="shared" si="0"/>
        <v>1</v>
      </c>
      <c r="K26" s="55" t="s">
        <v>64</v>
      </c>
      <c r="L26" s="55" t="s">
        <v>7</v>
      </c>
      <c r="M26" s="64"/>
      <c r="N26" s="63"/>
      <c r="O26" s="63"/>
      <c r="P26" s="65"/>
      <c r="Q26" s="63"/>
      <c r="R26" s="63"/>
      <c r="S26" s="65"/>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6">
        <f t="shared" si="1"/>
        <v>188770</v>
      </c>
      <c r="BB26" s="67">
        <f t="shared" si="2"/>
        <v>188770</v>
      </c>
      <c r="BC26" s="62" t="str">
        <f t="shared" si="3"/>
        <v>INR  One Lakh Eighty Eight Thousand Seven Hundred &amp; Seventy  Only</v>
      </c>
      <c r="IE26" s="16"/>
      <c r="IF26" s="16"/>
      <c r="IG26" s="16"/>
      <c r="IH26" s="16"/>
      <c r="II26" s="16"/>
    </row>
    <row r="27" spans="1:243" s="15" customFormat="1" ht="35.25" customHeight="1">
      <c r="A27" s="27">
        <v>15</v>
      </c>
      <c r="B27" s="71" t="s">
        <v>100</v>
      </c>
      <c r="C27" s="49" t="s">
        <v>57</v>
      </c>
      <c r="D27" s="73">
        <v>525</v>
      </c>
      <c r="E27" s="73" t="s">
        <v>108</v>
      </c>
      <c r="F27" s="76">
        <v>248</v>
      </c>
      <c r="G27" s="63"/>
      <c r="H27" s="53"/>
      <c r="I27" s="52" t="s">
        <v>40</v>
      </c>
      <c r="J27" s="54">
        <f t="shared" si="0"/>
        <v>1</v>
      </c>
      <c r="K27" s="55" t="s">
        <v>64</v>
      </c>
      <c r="L27" s="55" t="s">
        <v>7</v>
      </c>
      <c r="M27" s="64"/>
      <c r="N27" s="63"/>
      <c r="O27" s="63"/>
      <c r="P27" s="65"/>
      <c r="Q27" s="63"/>
      <c r="R27" s="63"/>
      <c r="S27" s="65"/>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6">
        <f t="shared" si="1"/>
        <v>130200</v>
      </c>
      <c r="BB27" s="67">
        <f t="shared" si="2"/>
        <v>130200</v>
      </c>
      <c r="BC27" s="62" t="str">
        <f t="shared" si="3"/>
        <v>INR  One Lakh Thirty Thousand Two Hundred    Only</v>
      </c>
      <c r="IE27" s="16"/>
      <c r="IF27" s="16"/>
      <c r="IG27" s="16"/>
      <c r="IH27" s="16"/>
      <c r="II27" s="16"/>
    </row>
    <row r="28" spans="1:243" s="15" customFormat="1" ht="66.75" customHeight="1">
      <c r="A28" s="27">
        <v>16</v>
      </c>
      <c r="B28" s="71" t="s">
        <v>101</v>
      </c>
      <c r="C28" s="49" t="s">
        <v>58</v>
      </c>
      <c r="D28" s="72"/>
      <c r="E28" s="73"/>
      <c r="F28" s="76"/>
      <c r="G28" s="53"/>
      <c r="H28" s="53"/>
      <c r="I28" s="52"/>
      <c r="J28" s="54"/>
      <c r="K28" s="55"/>
      <c r="L28" s="55"/>
      <c r="M28" s="56"/>
      <c r="N28" s="57"/>
      <c r="O28" s="57"/>
      <c r="P28" s="58"/>
      <c r="Q28" s="57"/>
      <c r="R28" s="57"/>
      <c r="S28" s="58"/>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0"/>
      <c r="BB28" s="61"/>
      <c r="BC28" s="62"/>
      <c r="IE28" s="16"/>
      <c r="IF28" s="16"/>
      <c r="IG28" s="16"/>
      <c r="IH28" s="16"/>
      <c r="II28" s="16"/>
    </row>
    <row r="29" spans="1:243" s="15" customFormat="1" ht="39.75" customHeight="1">
      <c r="A29" s="27">
        <v>17</v>
      </c>
      <c r="B29" s="69" t="s">
        <v>96</v>
      </c>
      <c r="C29" s="49" t="s">
        <v>59</v>
      </c>
      <c r="D29" s="73">
        <v>246</v>
      </c>
      <c r="E29" s="73" t="s">
        <v>108</v>
      </c>
      <c r="F29" s="76">
        <v>185</v>
      </c>
      <c r="G29" s="63"/>
      <c r="H29" s="53"/>
      <c r="I29" s="52" t="s">
        <v>40</v>
      </c>
      <c r="J29" s="54">
        <f t="shared" si="0"/>
        <v>1</v>
      </c>
      <c r="K29" s="55" t="s">
        <v>64</v>
      </c>
      <c r="L29" s="55" t="s">
        <v>7</v>
      </c>
      <c r="M29" s="64"/>
      <c r="N29" s="63"/>
      <c r="O29" s="63"/>
      <c r="P29" s="65"/>
      <c r="Q29" s="63"/>
      <c r="R29" s="63"/>
      <c r="S29" s="65"/>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66">
        <f t="shared" si="1"/>
        <v>45510</v>
      </c>
      <c r="BB29" s="67">
        <f t="shared" si="2"/>
        <v>45510</v>
      </c>
      <c r="BC29" s="62" t="str">
        <f t="shared" si="3"/>
        <v>INR  Forty Five Thousand Five Hundred &amp; Ten  Only</v>
      </c>
      <c r="IE29" s="16"/>
      <c r="IF29" s="16"/>
      <c r="IG29" s="16"/>
      <c r="IH29" s="16"/>
      <c r="II29" s="16"/>
    </row>
    <row r="30" spans="1:243" s="15" customFormat="1" ht="42" customHeight="1">
      <c r="A30" s="27">
        <v>18</v>
      </c>
      <c r="B30" s="69" t="s">
        <v>97</v>
      </c>
      <c r="C30" s="49" t="s">
        <v>60</v>
      </c>
      <c r="D30" s="73">
        <v>485</v>
      </c>
      <c r="E30" s="73" t="s">
        <v>108</v>
      </c>
      <c r="F30" s="76">
        <v>185</v>
      </c>
      <c r="G30" s="63"/>
      <c r="H30" s="53"/>
      <c r="I30" s="52" t="s">
        <v>40</v>
      </c>
      <c r="J30" s="54">
        <f t="shared" si="0"/>
        <v>1</v>
      </c>
      <c r="K30" s="55" t="s">
        <v>64</v>
      </c>
      <c r="L30" s="55" t="s">
        <v>7</v>
      </c>
      <c r="M30" s="64"/>
      <c r="N30" s="63"/>
      <c r="O30" s="63"/>
      <c r="P30" s="65"/>
      <c r="Q30" s="63"/>
      <c r="R30" s="63"/>
      <c r="S30" s="65"/>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66">
        <f t="shared" si="1"/>
        <v>89725</v>
      </c>
      <c r="BB30" s="67">
        <f t="shared" si="2"/>
        <v>89725</v>
      </c>
      <c r="BC30" s="62" t="str">
        <f t="shared" si="3"/>
        <v>INR  Eighty Nine Thousand Seven Hundred &amp; Twenty Five  Only</v>
      </c>
      <c r="IE30" s="16"/>
      <c r="IF30" s="16"/>
      <c r="IG30" s="16"/>
      <c r="IH30" s="16"/>
      <c r="II30" s="16"/>
    </row>
    <row r="31" spans="1:243" s="15" customFormat="1" ht="54.75" customHeight="1">
      <c r="A31" s="27">
        <v>19</v>
      </c>
      <c r="B31" s="71" t="s">
        <v>98</v>
      </c>
      <c r="C31" s="49" t="s">
        <v>70</v>
      </c>
      <c r="D31" s="73">
        <v>1450</v>
      </c>
      <c r="E31" s="73" t="s">
        <v>108</v>
      </c>
      <c r="F31" s="76">
        <v>185</v>
      </c>
      <c r="G31" s="63"/>
      <c r="H31" s="53"/>
      <c r="I31" s="52" t="s">
        <v>40</v>
      </c>
      <c r="J31" s="54">
        <f t="shared" si="0"/>
        <v>1</v>
      </c>
      <c r="K31" s="55" t="s">
        <v>64</v>
      </c>
      <c r="L31" s="55" t="s">
        <v>7</v>
      </c>
      <c r="M31" s="64"/>
      <c r="N31" s="63"/>
      <c r="O31" s="63"/>
      <c r="P31" s="65"/>
      <c r="Q31" s="63"/>
      <c r="R31" s="63"/>
      <c r="S31" s="65"/>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66">
        <f t="shared" si="1"/>
        <v>268250</v>
      </c>
      <c r="BB31" s="67">
        <f t="shared" si="2"/>
        <v>268250</v>
      </c>
      <c r="BC31" s="62" t="str">
        <f t="shared" si="3"/>
        <v>INR  Two Lakh Sixty Eight Thousand Two Hundred &amp; Fifty  Only</v>
      </c>
      <c r="IE31" s="16"/>
      <c r="IF31" s="16"/>
      <c r="IG31" s="16"/>
      <c r="IH31" s="16"/>
      <c r="II31" s="16"/>
    </row>
    <row r="32" spans="1:243" s="15" customFormat="1" ht="38.25" customHeight="1">
      <c r="A32" s="27">
        <v>20</v>
      </c>
      <c r="B32" s="71" t="s">
        <v>99</v>
      </c>
      <c r="C32" s="49" t="s">
        <v>71</v>
      </c>
      <c r="D32" s="75">
        <v>430</v>
      </c>
      <c r="E32" s="75" t="s">
        <v>108</v>
      </c>
      <c r="F32" s="78">
        <v>185</v>
      </c>
      <c r="G32" s="63"/>
      <c r="H32" s="53"/>
      <c r="I32" s="52" t="s">
        <v>40</v>
      </c>
      <c r="J32" s="54">
        <f t="shared" si="0"/>
        <v>1</v>
      </c>
      <c r="K32" s="55" t="s">
        <v>64</v>
      </c>
      <c r="L32" s="55" t="s">
        <v>7</v>
      </c>
      <c r="M32" s="64"/>
      <c r="N32" s="63"/>
      <c r="O32" s="63"/>
      <c r="P32" s="65"/>
      <c r="Q32" s="63"/>
      <c r="R32" s="63"/>
      <c r="S32" s="65"/>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66">
        <f t="shared" si="1"/>
        <v>79550</v>
      </c>
      <c r="BB32" s="67">
        <f t="shared" si="2"/>
        <v>79550</v>
      </c>
      <c r="BC32" s="62" t="str">
        <f t="shared" si="3"/>
        <v>INR  Seventy Nine Thousand Five Hundred &amp; Fifty  Only</v>
      </c>
      <c r="IE32" s="16"/>
      <c r="IF32" s="16"/>
      <c r="IG32" s="16"/>
      <c r="IH32" s="16"/>
      <c r="II32" s="16"/>
    </row>
    <row r="33" spans="1:243" s="15" customFormat="1" ht="44.25" customHeight="1">
      <c r="A33" s="27">
        <v>21</v>
      </c>
      <c r="B33" s="71" t="s">
        <v>100</v>
      </c>
      <c r="C33" s="49" t="s">
        <v>72</v>
      </c>
      <c r="D33" s="75">
        <v>525</v>
      </c>
      <c r="E33" s="75" t="s">
        <v>108</v>
      </c>
      <c r="F33" s="78">
        <v>175</v>
      </c>
      <c r="G33" s="63"/>
      <c r="H33" s="53"/>
      <c r="I33" s="52" t="s">
        <v>40</v>
      </c>
      <c r="J33" s="54">
        <f t="shared" si="0"/>
        <v>1</v>
      </c>
      <c r="K33" s="55" t="s">
        <v>64</v>
      </c>
      <c r="L33" s="55" t="s">
        <v>7</v>
      </c>
      <c r="M33" s="64"/>
      <c r="N33" s="63"/>
      <c r="O33" s="63"/>
      <c r="P33" s="65"/>
      <c r="Q33" s="63"/>
      <c r="R33" s="63"/>
      <c r="S33" s="65"/>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6">
        <f t="shared" si="1"/>
        <v>91875</v>
      </c>
      <c r="BB33" s="67">
        <f t="shared" si="2"/>
        <v>91875</v>
      </c>
      <c r="BC33" s="62" t="str">
        <f t="shared" si="3"/>
        <v>INR  Ninety One Thousand Eight Hundred &amp; Seventy Five  Only</v>
      </c>
      <c r="IE33" s="16"/>
      <c r="IF33" s="16"/>
      <c r="IG33" s="16"/>
      <c r="IH33" s="16"/>
      <c r="II33" s="16"/>
    </row>
    <row r="34" spans="1:243" s="15" customFormat="1" ht="41.25" customHeight="1">
      <c r="A34" s="27">
        <v>22</v>
      </c>
      <c r="B34" s="71" t="s">
        <v>102</v>
      </c>
      <c r="C34" s="49" t="s">
        <v>73</v>
      </c>
      <c r="D34" s="72"/>
      <c r="E34" s="75"/>
      <c r="F34" s="80"/>
      <c r="G34" s="53"/>
      <c r="H34" s="53"/>
      <c r="I34" s="52"/>
      <c r="J34" s="54"/>
      <c r="K34" s="55"/>
      <c r="L34" s="55"/>
      <c r="M34" s="56"/>
      <c r="N34" s="57"/>
      <c r="O34" s="57"/>
      <c r="P34" s="58"/>
      <c r="Q34" s="57"/>
      <c r="R34" s="57"/>
      <c r="S34" s="58"/>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60"/>
      <c r="BB34" s="61"/>
      <c r="BC34" s="62"/>
      <c r="IE34" s="16"/>
      <c r="IF34" s="16"/>
      <c r="IG34" s="16"/>
      <c r="IH34" s="16"/>
      <c r="II34" s="16"/>
    </row>
    <row r="35" spans="1:243" s="15" customFormat="1" ht="45.75" customHeight="1">
      <c r="A35" s="27">
        <v>23</v>
      </c>
      <c r="B35" s="71" t="s">
        <v>103</v>
      </c>
      <c r="C35" s="49" t="s">
        <v>74</v>
      </c>
      <c r="D35" s="75">
        <v>27</v>
      </c>
      <c r="E35" s="75" t="s">
        <v>108</v>
      </c>
      <c r="F35" s="78">
        <v>638</v>
      </c>
      <c r="G35" s="63"/>
      <c r="H35" s="53"/>
      <c r="I35" s="52" t="s">
        <v>40</v>
      </c>
      <c r="J35" s="54">
        <f t="shared" si="0"/>
        <v>1</v>
      </c>
      <c r="K35" s="55" t="s">
        <v>64</v>
      </c>
      <c r="L35" s="55" t="s">
        <v>7</v>
      </c>
      <c r="M35" s="64"/>
      <c r="N35" s="63"/>
      <c r="O35" s="63"/>
      <c r="P35" s="65"/>
      <c r="Q35" s="63"/>
      <c r="R35" s="63"/>
      <c r="S35" s="65"/>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6">
        <f t="shared" si="1"/>
        <v>17226</v>
      </c>
      <c r="BB35" s="67">
        <f t="shared" si="2"/>
        <v>17226</v>
      </c>
      <c r="BC35" s="62" t="str">
        <f t="shared" si="3"/>
        <v>INR  Seventeen Thousand Two Hundred &amp; Twenty Six  Only</v>
      </c>
      <c r="IE35" s="16"/>
      <c r="IF35" s="16"/>
      <c r="IG35" s="16"/>
      <c r="IH35" s="16"/>
      <c r="II35" s="16"/>
    </row>
    <row r="36" spans="1:243" s="15" customFormat="1" ht="46.5" customHeight="1">
      <c r="A36" s="27">
        <v>24</v>
      </c>
      <c r="B36" s="71" t="s">
        <v>104</v>
      </c>
      <c r="C36" s="49" t="s">
        <v>75</v>
      </c>
      <c r="D36" s="75">
        <v>96</v>
      </c>
      <c r="E36" s="75" t="s">
        <v>108</v>
      </c>
      <c r="F36" s="78">
        <v>295</v>
      </c>
      <c r="G36" s="63"/>
      <c r="H36" s="53"/>
      <c r="I36" s="52" t="s">
        <v>40</v>
      </c>
      <c r="J36" s="54">
        <f t="shared" si="0"/>
        <v>1</v>
      </c>
      <c r="K36" s="55" t="s">
        <v>64</v>
      </c>
      <c r="L36" s="55" t="s">
        <v>7</v>
      </c>
      <c r="M36" s="64"/>
      <c r="N36" s="63"/>
      <c r="O36" s="63"/>
      <c r="P36" s="65"/>
      <c r="Q36" s="63"/>
      <c r="R36" s="63"/>
      <c r="S36" s="65"/>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66">
        <f t="shared" si="1"/>
        <v>28320</v>
      </c>
      <c r="BB36" s="67">
        <f t="shared" si="2"/>
        <v>28320</v>
      </c>
      <c r="BC36" s="62" t="str">
        <f t="shared" si="3"/>
        <v>INR  Twenty Eight Thousand Three Hundred &amp; Twenty  Only</v>
      </c>
      <c r="IE36" s="16"/>
      <c r="IF36" s="16"/>
      <c r="IG36" s="16"/>
      <c r="IH36" s="16"/>
      <c r="II36" s="16"/>
    </row>
    <row r="37" spans="1:243" s="15" customFormat="1" ht="70.5" customHeight="1">
      <c r="A37" s="27">
        <v>25</v>
      </c>
      <c r="B37" s="71" t="s">
        <v>105</v>
      </c>
      <c r="C37" s="49" t="s">
        <v>76</v>
      </c>
      <c r="D37" s="72"/>
      <c r="E37" s="73"/>
      <c r="F37" s="76"/>
      <c r="G37" s="53"/>
      <c r="H37" s="53"/>
      <c r="I37" s="52"/>
      <c r="J37" s="54"/>
      <c r="K37" s="55"/>
      <c r="L37" s="55"/>
      <c r="M37" s="56"/>
      <c r="N37" s="57"/>
      <c r="O37" s="57"/>
      <c r="P37" s="58"/>
      <c r="Q37" s="57"/>
      <c r="R37" s="57"/>
      <c r="S37" s="58"/>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60"/>
      <c r="BB37" s="61"/>
      <c r="BC37" s="62"/>
      <c r="IE37" s="16"/>
      <c r="IF37" s="16"/>
      <c r="IG37" s="16"/>
      <c r="IH37" s="16"/>
      <c r="II37" s="16"/>
    </row>
    <row r="38" spans="1:243" s="15" customFormat="1" ht="29.25" customHeight="1">
      <c r="A38" s="27">
        <v>26</v>
      </c>
      <c r="B38" s="69" t="s">
        <v>96</v>
      </c>
      <c r="C38" s="49" t="s">
        <v>77</v>
      </c>
      <c r="D38" s="75">
        <v>4</v>
      </c>
      <c r="E38" s="75" t="s">
        <v>110</v>
      </c>
      <c r="F38" s="78">
        <v>1064</v>
      </c>
      <c r="G38" s="63"/>
      <c r="H38" s="53"/>
      <c r="I38" s="52" t="s">
        <v>40</v>
      </c>
      <c r="J38" s="54">
        <f t="shared" si="0"/>
        <v>1</v>
      </c>
      <c r="K38" s="55" t="s">
        <v>64</v>
      </c>
      <c r="L38" s="55" t="s">
        <v>7</v>
      </c>
      <c r="M38" s="64"/>
      <c r="N38" s="63"/>
      <c r="O38" s="63"/>
      <c r="P38" s="65"/>
      <c r="Q38" s="63"/>
      <c r="R38" s="63"/>
      <c r="S38" s="65"/>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66">
        <f t="shared" si="1"/>
        <v>4256</v>
      </c>
      <c r="BB38" s="67">
        <f t="shared" si="2"/>
        <v>4256</v>
      </c>
      <c r="BC38" s="62" t="str">
        <f t="shared" si="3"/>
        <v>INR  Four Thousand Two Hundred &amp; Fifty Six  Only</v>
      </c>
      <c r="IE38" s="16"/>
      <c r="IF38" s="16"/>
      <c r="IG38" s="16"/>
      <c r="IH38" s="16"/>
      <c r="II38" s="16"/>
    </row>
    <row r="39" spans="1:243" s="15" customFormat="1" ht="32.25" customHeight="1">
      <c r="A39" s="27">
        <v>27</v>
      </c>
      <c r="B39" s="69" t="s">
        <v>97</v>
      </c>
      <c r="C39" s="49" t="s">
        <v>78</v>
      </c>
      <c r="D39" s="73">
        <v>4</v>
      </c>
      <c r="E39" s="75" t="s">
        <v>110</v>
      </c>
      <c r="F39" s="76">
        <v>834</v>
      </c>
      <c r="G39" s="63"/>
      <c r="H39" s="53"/>
      <c r="I39" s="52" t="s">
        <v>40</v>
      </c>
      <c r="J39" s="54">
        <f t="shared" si="0"/>
        <v>1</v>
      </c>
      <c r="K39" s="55" t="s">
        <v>64</v>
      </c>
      <c r="L39" s="55" t="s">
        <v>7</v>
      </c>
      <c r="M39" s="64"/>
      <c r="N39" s="63"/>
      <c r="O39" s="63"/>
      <c r="P39" s="65"/>
      <c r="Q39" s="63"/>
      <c r="R39" s="63"/>
      <c r="S39" s="65"/>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66">
        <f t="shared" si="1"/>
        <v>3336</v>
      </c>
      <c r="BB39" s="67">
        <f t="shared" si="2"/>
        <v>3336</v>
      </c>
      <c r="BC39" s="62" t="str">
        <f t="shared" si="3"/>
        <v>INR  Three Thousand Three Hundred &amp; Thirty Six  Only</v>
      </c>
      <c r="IE39" s="16"/>
      <c r="IF39" s="16"/>
      <c r="IG39" s="16"/>
      <c r="IH39" s="16"/>
      <c r="II39" s="16"/>
    </row>
    <row r="40" spans="1:243" s="15" customFormat="1" ht="38.25" customHeight="1">
      <c r="A40" s="27">
        <v>28</v>
      </c>
      <c r="B40" s="71" t="s">
        <v>98</v>
      </c>
      <c r="C40" s="49" t="s">
        <v>79</v>
      </c>
      <c r="D40" s="73">
        <v>4</v>
      </c>
      <c r="E40" s="75" t="s">
        <v>110</v>
      </c>
      <c r="F40" s="76">
        <v>649</v>
      </c>
      <c r="G40" s="63"/>
      <c r="H40" s="53"/>
      <c r="I40" s="52" t="s">
        <v>40</v>
      </c>
      <c r="J40" s="54">
        <f t="shared" si="0"/>
        <v>1</v>
      </c>
      <c r="K40" s="55" t="s">
        <v>64</v>
      </c>
      <c r="L40" s="55" t="s">
        <v>7</v>
      </c>
      <c r="M40" s="64"/>
      <c r="N40" s="63"/>
      <c r="O40" s="63"/>
      <c r="P40" s="65"/>
      <c r="Q40" s="63"/>
      <c r="R40" s="63"/>
      <c r="S40" s="65"/>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66">
        <f t="shared" si="1"/>
        <v>2596</v>
      </c>
      <c r="BB40" s="67">
        <f t="shared" si="2"/>
        <v>2596</v>
      </c>
      <c r="BC40" s="62" t="str">
        <f t="shared" si="3"/>
        <v>INR  Two Thousand Five Hundred &amp; Ninety Six  Only</v>
      </c>
      <c r="IE40" s="16"/>
      <c r="IF40" s="16"/>
      <c r="IG40" s="16"/>
      <c r="IH40" s="16"/>
      <c r="II40" s="16"/>
    </row>
    <row r="41" spans="1:243" s="15" customFormat="1" ht="43.5" customHeight="1">
      <c r="A41" s="27">
        <v>29</v>
      </c>
      <c r="B41" s="71" t="s">
        <v>99</v>
      </c>
      <c r="C41" s="49" t="s">
        <v>80</v>
      </c>
      <c r="D41" s="73">
        <v>4</v>
      </c>
      <c r="E41" s="75" t="s">
        <v>110</v>
      </c>
      <c r="F41" s="76">
        <v>526</v>
      </c>
      <c r="G41" s="63"/>
      <c r="H41" s="53"/>
      <c r="I41" s="52" t="s">
        <v>40</v>
      </c>
      <c r="J41" s="54">
        <f t="shared" si="0"/>
        <v>1</v>
      </c>
      <c r="K41" s="55" t="s">
        <v>64</v>
      </c>
      <c r="L41" s="55" t="s">
        <v>7</v>
      </c>
      <c r="M41" s="64"/>
      <c r="N41" s="63"/>
      <c r="O41" s="63"/>
      <c r="P41" s="65"/>
      <c r="Q41" s="63"/>
      <c r="R41" s="63"/>
      <c r="S41" s="65"/>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66">
        <f t="shared" si="1"/>
        <v>2104</v>
      </c>
      <c r="BB41" s="67">
        <f t="shared" si="2"/>
        <v>2104</v>
      </c>
      <c r="BC41" s="62" t="str">
        <f t="shared" si="3"/>
        <v>INR  Two Thousand One Hundred &amp; Four  Only</v>
      </c>
      <c r="IE41" s="16"/>
      <c r="IF41" s="16"/>
      <c r="IG41" s="16"/>
      <c r="IH41" s="16"/>
      <c r="II41" s="16"/>
    </row>
    <row r="42" spans="1:243" s="15" customFormat="1" ht="44.25" customHeight="1">
      <c r="A42" s="27">
        <v>30</v>
      </c>
      <c r="B42" s="71" t="s">
        <v>100</v>
      </c>
      <c r="C42" s="49" t="s">
        <v>81</v>
      </c>
      <c r="D42" s="73">
        <v>10</v>
      </c>
      <c r="E42" s="75" t="s">
        <v>110</v>
      </c>
      <c r="F42" s="76">
        <v>352</v>
      </c>
      <c r="G42" s="63"/>
      <c r="H42" s="53"/>
      <c r="I42" s="52" t="s">
        <v>40</v>
      </c>
      <c r="J42" s="54">
        <f t="shared" si="0"/>
        <v>1</v>
      </c>
      <c r="K42" s="55" t="s">
        <v>64</v>
      </c>
      <c r="L42" s="55" t="s">
        <v>7</v>
      </c>
      <c r="M42" s="64"/>
      <c r="N42" s="63"/>
      <c r="O42" s="63"/>
      <c r="P42" s="65"/>
      <c r="Q42" s="63"/>
      <c r="R42" s="63"/>
      <c r="S42" s="65"/>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66">
        <f t="shared" si="1"/>
        <v>3520</v>
      </c>
      <c r="BB42" s="67">
        <f t="shared" si="2"/>
        <v>3520</v>
      </c>
      <c r="BC42" s="62" t="str">
        <f t="shared" si="3"/>
        <v>INR  Three Thousand Five Hundred &amp; Twenty  Only</v>
      </c>
      <c r="IE42" s="16"/>
      <c r="IF42" s="16"/>
      <c r="IG42" s="16"/>
      <c r="IH42" s="16"/>
      <c r="II42" s="16"/>
    </row>
    <row r="43" spans="1:243" s="15" customFormat="1" ht="84.75" customHeight="1">
      <c r="A43" s="27">
        <v>31</v>
      </c>
      <c r="B43" s="69" t="s">
        <v>106</v>
      </c>
      <c r="C43" s="49" t="s">
        <v>82</v>
      </c>
      <c r="D43" s="73">
        <v>28</v>
      </c>
      <c r="E43" s="73" t="s">
        <v>109</v>
      </c>
      <c r="F43" s="76">
        <v>1545</v>
      </c>
      <c r="G43" s="63"/>
      <c r="H43" s="53"/>
      <c r="I43" s="52" t="s">
        <v>40</v>
      </c>
      <c r="J43" s="54">
        <f t="shared" si="0"/>
        <v>1</v>
      </c>
      <c r="K43" s="55" t="s">
        <v>64</v>
      </c>
      <c r="L43" s="55" t="s">
        <v>7</v>
      </c>
      <c r="M43" s="64"/>
      <c r="N43" s="63"/>
      <c r="O43" s="63"/>
      <c r="P43" s="65"/>
      <c r="Q43" s="63"/>
      <c r="R43" s="63"/>
      <c r="S43" s="65"/>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66">
        <f t="shared" si="1"/>
        <v>43260</v>
      </c>
      <c r="BB43" s="67">
        <f t="shared" si="2"/>
        <v>43260</v>
      </c>
      <c r="BC43" s="62" t="str">
        <f t="shared" si="3"/>
        <v>INR  Forty Three Thousand Two Hundred &amp; Sixty  Only</v>
      </c>
      <c r="IE43" s="16"/>
      <c r="IF43" s="16"/>
      <c r="IG43" s="16"/>
      <c r="IH43" s="16"/>
      <c r="II43" s="16"/>
    </row>
    <row r="44" spans="1:243" s="15" customFormat="1" ht="47.25" customHeight="1">
      <c r="A44" s="29" t="s">
        <v>62</v>
      </c>
      <c r="B44" s="30"/>
      <c r="C44" s="31"/>
      <c r="D44" s="32"/>
      <c r="E44" s="32"/>
      <c r="F44" s="32"/>
      <c r="G44" s="32"/>
      <c r="H44" s="33"/>
      <c r="I44" s="33"/>
      <c r="J44" s="33"/>
      <c r="K44" s="33"/>
      <c r="L44" s="34"/>
      <c r="BA44" s="48">
        <f>SUM(BA13:BA43)</f>
        <v>4558423</v>
      </c>
      <c r="BB44" s="46">
        <f>SUM(BB13:BB43)</f>
        <v>4558423</v>
      </c>
      <c r="BC44" s="28" t="str">
        <f>SpellNumber($E$2,BB44)</f>
        <v>INR  Forty Five Lakh Fifty Eight Thousand Four Hundred &amp; Twenty Three  Only</v>
      </c>
      <c r="IE44" s="16">
        <v>4</v>
      </c>
      <c r="IF44" s="16" t="s">
        <v>42</v>
      </c>
      <c r="IG44" s="16" t="s">
        <v>61</v>
      </c>
      <c r="IH44" s="16">
        <v>10</v>
      </c>
      <c r="II44" s="16" t="s">
        <v>39</v>
      </c>
    </row>
    <row r="45" spans="1:243" s="19" customFormat="1" ht="33.75" customHeight="1">
      <c r="A45" s="30" t="s">
        <v>66</v>
      </c>
      <c r="B45" s="35"/>
      <c r="C45" s="17"/>
      <c r="D45" s="36"/>
      <c r="E45" s="37" t="s">
        <v>69</v>
      </c>
      <c r="F45" s="44"/>
      <c r="G45" s="38"/>
      <c r="H45" s="18"/>
      <c r="I45" s="18"/>
      <c r="J45" s="18"/>
      <c r="K45" s="39"/>
      <c r="L45" s="40"/>
      <c r="M45" s="41"/>
      <c r="O45" s="15"/>
      <c r="P45" s="15"/>
      <c r="Q45" s="15"/>
      <c r="R45" s="15"/>
      <c r="S45" s="15"/>
      <c r="BA45" s="43">
        <f>IF(ISBLANK(F45),0,IF(E45="Excess (+)",ROUND(BA44+(BA44*F45),2),IF(E45="Less (-)",ROUND(BA44+(BA44*F45*(-1)),2),IF(E45="At Par",BA44,0))))</f>
        <v>0</v>
      </c>
      <c r="BB45" s="45">
        <f>ROUND(BA45,0)</f>
        <v>0</v>
      </c>
      <c r="BC45" s="28" t="str">
        <f>SpellNumber($E$2,BA45)</f>
        <v>INR Zero Only</v>
      </c>
      <c r="IE45" s="20"/>
      <c r="IF45" s="20"/>
      <c r="IG45" s="20"/>
      <c r="IH45" s="20"/>
      <c r="II45" s="20"/>
    </row>
    <row r="46" spans="1:243" s="19" customFormat="1" ht="41.25" customHeight="1">
      <c r="A46" s="29" t="s">
        <v>65</v>
      </c>
      <c r="B46" s="29"/>
      <c r="C46" s="84" t="str">
        <f>SpellNumber($E$2,BA45)</f>
        <v>INR Zero Only</v>
      </c>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6"/>
      <c r="IE46" s="20"/>
      <c r="IF46" s="20"/>
      <c r="IG46" s="20"/>
      <c r="IH46" s="20"/>
      <c r="II46" s="20"/>
    </row>
    <row r="47" spans="3:243" s="12" customFormat="1" ht="15">
      <c r="C47" s="21"/>
      <c r="D47" s="21"/>
      <c r="E47" s="21"/>
      <c r="F47" s="21"/>
      <c r="G47" s="21"/>
      <c r="H47" s="21"/>
      <c r="I47" s="21"/>
      <c r="J47" s="21"/>
      <c r="K47" s="21"/>
      <c r="L47" s="21"/>
      <c r="M47" s="21"/>
      <c r="O47" s="21"/>
      <c r="BA47" s="21"/>
      <c r="BC47" s="21"/>
      <c r="IE47" s="13"/>
      <c r="IF47" s="13"/>
      <c r="IG47" s="13"/>
      <c r="IH47" s="13"/>
      <c r="II47" s="13"/>
    </row>
  </sheetData>
  <sheetProtection password="DA7E" sheet="1" selectLockedCells="1"/>
  <mergeCells count="8">
    <mergeCell ref="A9:BC9"/>
    <mergeCell ref="C46:BC46"/>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5">
      <formula1>IF(E45="Select",-1,IF(E45="At Par",0,0))</formula1>
      <formula2>IF(E45="Select",-1,IF(E45="At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
      <formula1>0</formula1>
      <formula2>IF(E45&lt;&gt;"Select",99.9,0)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list" allowBlank="1" showInputMessage="1" showErrorMessage="1" sqref="E45">
      <formula1>"Select, Excess (+), Less (-)"</formula1>
    </dataValidation>
    <dataValidation type="decimal" allowBlank="1" showInputMessage="1" showErrorMessage="1" promptTitle="Rate Entry" prompt="Please enter VAT charges in Rupees for this item. " errorTitle="Invaid Entry" error="Only Numeric Values are allowed. " sqref="M15:M17 M38:M43 M35:M36 M29:M33 M19:M21 M23:M27">
      <formula1>0</formula1>
      <formula2>999999999999999</formula2>
    </dataValidation>
    <dataValidation type="decimal" allowBlank="1" showInputMessage="1" showErrorMessage="1" promptTitle="Quantity" prompt="Please enter the Quantity for this item. " errorTitle="Invalid Entry" error="Only Numeric Values are allowed. " sqref="D13:D14 F37 D37 F34 D34 F22 D22 F28 D28 F18 D18 F13:F14">
      <formula1>0</formula1>
      <formula2>999999999999999</formula2>
    </dataValidation>
    <dataValidation allowBlank="1" showInputMessage="1" showErrorMessage="1" promptTitle="Units" prompt="Please enter Units in text" sqref="E13:E14 E37 E34 E22 E28 E18"/>
    <dataValidation type="list" allowBlank="1" showInputMessage="1" showErrorMessage="1" sqref="L37 L38 L39 L40 L41 L42 L13 L14 L15 L16 L17 L18 L19 L20 L21 L22 L23 L24 L25 L26 L27 L28 L29 L30 L31 L32 L33 L34 L35 L36 L43">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3">
      <formula1>0</formula1>
      <formula2>999999999999999</formula2>
    </dataValidation>
    <dataValidation allowBlank="1" showInputMessage="1" showErrorMessage="1" promptTitle="Itemcode/Make" prompt="Please enter text" sqref="C13:C43"/>
    <dataValidation type="decimal" allowBlank="1" showInputMessage="1" showErrorMessage="1" errorTitle="Invalid Entry" error="Only Numeric Values are allowed. " sqref="A13:A43">
      <formula1>0</formula1>
      <formula2>999999999999999</formula2>
    </dataValidation>
    <dataValidation type="list" showInputMessage="1" showErrorMessage="1" sqref="I13:I43">
      <formula1>"Excess(+), Less(-)"</formula1>
    </dataValidation>
    <dataValidation allowBlank="1" showInputMessage="1" showErrorMessage="1" promptTitle="Addition / Deduction" prompt="Please Choose the correct One" sqref="J13:J43"/>
    <dataValidation type="list" allowBlank="1" showInputMessage="1" showErrorMessage="1" sqref="C2">
      <formula1>"Normal, SingleWindow, Alternate"</formula1>
    </dataValidation>
    <dataValidation type="list" allowBlank="1" showInputMessage="1" showErrorMessage="1" sqref="K13:K43">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3" t="s">
        <v>3</v>
      </c>
      <c r="F6" s="93"/>
      <c r="G6" s="93"/>
      <c r="H6" s="93"/>
      <c r="I6" s="93"/>
      <c r="J6" s="93"/>
      <c r="K6" s="93"/>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2015-01-07T05:41:29Z</cp:lastPrinted>
  <dcterms:created xsi:type="dcterms:W3CDTF">2009-01-30T06:42:42Z</dcterms:created>
  <dcterms:modified xsi:type="dcterms:W3CDTF">2018-04-28T10:03:46Z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