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60" yWindow="270" windowWidth="11415" windowHeight="6030" tabRatio="83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C_25">'[4]M25'!$G$21</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<sst xmlns="http://schemas.openxmlformats.org/spreadsheetml/2006/main" count="1359" uniqueCount="484">
  <si>
    <t>Sl.
No.</t>
  </si>
  <si>
    <t>Item Code / Make</t>
  </si>
  <si>
    <t>Estimated Rate</t>
  </si>
  <si>
    <t>Please Enable Macros to View BoQ information</t>
  </si>
  <si>
    <t>BoQ_Ver3.0</t>
  </si>
  <si>
    <t>Normal</t>
  </si>
  <si>
    <t>INR Only</t>
  </si>
  <si>
    <t>INR</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</si>
  <si>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</si>
  <si>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</si>
  <si>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</si>
  <si>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</si>
  <si>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</si>
  <si>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</si>
  <si>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</si>
  <si>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</si>
  <si>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</si>
  <si>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</si>
  <si>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</si>
  <si>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</si>
  <si>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</si>
  <si>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</si>
  <si>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</si>
  <si>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</si>
  <si>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</si>
  <si>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</si>
  <si>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</si>
  <si>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</si>
  <si>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</si>
  <si>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</si>
  <si>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</si>
  <si>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</si>
  <si>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</si>
  <si>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</si>
  <si>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</si>
  <si>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</si>
  <si>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</si>
  <si>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</si>
  <si>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Nos</t>
  </si>
  <si>
    <t>Excess(+)</t>
  </si>
  <si>
    <t>Supplying, Conveying and fixing spls. Including eart</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</si>
  <si>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</si>
  <si>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</si>
  <si>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</si>
  <si>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</si>
  <si>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</si>
  <si>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</si>
  <si>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</si>
  <si>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</si>
  <si>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</si>
  <si>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</si>
  <si>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</si>
  <si>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</si>
  <si>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</si>
  <si>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</si>
  <si>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BI01010001010000000000000515BI0100001124</t>
  </si>
  <si>
    <t>BI01010001010000000000000515BI0100001125</t>
  </si>
  <si>
    <t>BI01010001010000000000000515BI0100001126</t>
  </si>
  <si>
    <t>BI01010001010000000000000515BI0100001127</t>
  </si>
  <si>
    <t>BI01010001010000000000000515BI0100001128</t>
  </si>
  <si>
    <t>BI01010001010000000000000515BI0100001129</t>
  </si>
  <si>
    <t>Total in Figures</t>
  </si>
  <si>
    <t>Percentage</t>
  </si>
  <si>
    <t>Full Conversion</t>
  </si>
  <si>
    <t>Quoted Rate in Words</t>
  </si>
  <si>
    <t>Quoted Rate in Figures</t>
  </si>
  <si>
    <t>IOCL</t>
  </si>
  <si>
    <t>Select, At Par, Excess (+), Less (-)</t>
  </si>
  <si>
    <t>Select</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</si>
  <si>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</si>
  <si>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</si>
  <si>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</si>
  <si>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</si>
  <si>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</si>
  <si>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</si>
  <si>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</si>
  <si>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</si>
  <si>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</si>
  <si>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</si>
  <si>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</si>
  <si>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</si>
  <si>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</si>
  <si>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</si>
  <si>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</si>
  <si>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</si>
  <si>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</si>
  <si>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</si>
  <si>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</si>
  <si>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</si>
  <si>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</si>
  <si>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</si>
  <si>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</si>
  <si>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</si>
  <si>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</si>
  <si>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</si>
  <si>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</si>
  <si>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</si>
  <si>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</si>
  <si>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</si>
  <si>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</si>
  <si>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</si>
  <si>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</si>
  <si>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</si>
  <si>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</si>
  <si>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</si>
  <si>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</si>
  <si>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</si>
  <si>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</si>
  <si>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</si>
  <si>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BI01010001010000000000000515BI0100001170</t>
  </si>
  <si>
    <t>BI01010001010000000000000515BI0100001171</t>
  </si>
  <si>
    <t>BI01010001010000000000000515BI0100001172</t>
  </si>
  <si>
    <t>BI01010001010000000000000515BI0100001173</t>
  </si>
  <si>
    <t>BI01010001010000000000000515BI0100001174</t>
  </si>
  <si>
    <t>BI01010001010000000000000515BI0100001175</t>
  </si>
  <si>
    <t>BI01010001010000000000000515BI0100001176</t>
  </si>
  <si>
    <t>BI01010001010000000000000515BI0100001177</t>
  </si>
  <si>
    <t>BI01010001010000000000000515BI0100001178</t>
  </si>
  <si>
    <t>BI01010001010000000000000515BI0100001179</t>
  </si>
  <si>
    <t>BI01010001010000000000000515BI0100001180</t>
  </si>
  <si>
    <t>BI01010001010000000000000515BI0100001181</t>
  </si>
  <si>
    <t>BI01010001010000000000000515BI0100001182</t>
  </si>
  <si>
    <t>BI01010001010000000000000515BI0100001183</t>
  </si>
  <si>
    <t>BI01010001010000000000000515BI0100001184</t>
  </si>
  <si>
    <t>BI01010001010000000000000515BI0100001185</t>
  </si>
  <si>
    <t>BI01010001010000000000000515BI0100001186</t>
  </si>
  <si>
    <t>BI01010001010000000000000515BI0100001187</t>
  </si>
  <si>
    <t>BI01010001010000000000000515BI0100001188</t>
  </si>
  <si>
    <t>BI01010001010000000000000515BI0100001189</t>
  </si>
  <si>
    <t>BI01010001010000000000000515BI0100001190</t>
  </si>
  <si>
    <t>BI01010001010000000000000515BI0100001191</t>
  </si>
  <si>
    <t>BI01010001010000000000000515BI0100001192</t>
  </si>
  <si>
    <t>BI01010001010000000000000515BI0100001193</t>
  </si>
  <si>
    <t>BI01010001010000000000000515BI0100001194</t>
  </si>
  <si>
    <t>BI01010001010000000000000515BI0100001195</t>
  </si>
  <si>
    <t>BI01010001010000000000000515BI0100001196</t>
  </si>
  <si>
    <t>BI01010001010000000000000515BI0100001197</t>
  </si>
  <si>
    <t>BI01010001010000000000000515BI0100001198</t>
  </si>
  <si>
    <t>BI01010001010000000000000515BI0100001199</t>
  </si>
  <si>
    <t>BI01010001010000000000000515BI0100001200</t>
  </si>
  <si>
    <t>BI01010001010000000000000515BI0100001201</t>
  </si>
  <si>
    <t>BI01010001010000000000000515BI0100001202</t>
  </si>
  <si>
    <t>BI01010001010000000000000515BI0100001203</t>
  </si>
  <si>
    <t>BI01010001010000000000000515BI0100001204</t>
  </si>
  <si>
    <t>BI01010001010000000000000515BI0100001205</t>
  </si>
  <si>
    <t>BI01010001010000000000000515BI0100001206</t>
  </si>
  <si>
    <t>BI01010001010000000000000515BI0100001207</t>
  </si>
  <si>
    <t>BI01010001010000000000000515BI0100001208</t>
  </si>
  <si>
    <t>BI01010001010000000000000515BI0100001209</t>
  </si>
  <si>
    <t>BI01010001010000000000000515BI0100001210</t>
  </si>
  <si>
    <t>BI01010001010000000000000515BI0100001211</t>
  </si>
  <si>
    <t>BI01010001010000000000000515BI0100001212</t>
  </si>
  <si>
    <t>BI01010001010000000000000515BI0100001213</t>
  </si>
  <si>
    <t>BI01010001010000000000000515BI0100001214</t>
  </si>
  <si>
    <t>BI01010001010000000000000515BI0100001215</t>
  </si>
  <si>
    <t>BI01010001010000000000000515BI0100001216</t>
  </si>
  <si>
    <t>BI01010001010000000000000515BI0100001217</t>
  </si>
  <si>
    <t>BI01010001010000000000000515BI0100001218</t>
  </si>
  <si>
    <t>BI01010001010000000000000515BI0100001219</t>
  </si>
  <si>
    <t>BI01010001010000000000000515BI0100001220</t>
  </si>
  <si>
    <t>BI01010001010000000000000515BI0100001221</t>
  </si>
  <si>
    <t>BI01010001010000000000000515BI0100001222</t>
  </si>
  <si>
    <t>BI01010001010000000000000515BI0100001223</t>
  </si>
  <si>
    <t>BI01010001010000000000000515BI0100001224</t>
  </si>
  <si>
    <t>BI01010001010000000000000515BI0100001225</t>
  </si>
  <si>
    <t>BI01010001010000000000000515BI0100001226</t>
  </si>
  <si>
    <t>BI01010001010000000000000515BI0100001227</t>
  </si>
  <si>
    <t>BI01010001010000000000000515BI0100001228</t>
  </si>
  <si>
    <t>BI01010001010000000000000515BI0100001229</t>
  </si>
  <si>
    <t>BI01010001010000000000000515BI0100001230</t>
  </si>
  <si>
    <t>BI01010001010000000000000515BI0100001231</t>
  </si>
  <si>
    <t>BI01010001010000000000000515BI0100001232</t>
  </si>
  <si>
    <t>BI01010001010000000000000515BI0100001233</t>
  </si>
  <si>
    <t>BI01010001010000000000000515BI0100001234</t>
  </si>
  <si>
    <t>BI01010001010000000000000515BI0100001235</t>
  </si>
  <si>
    <t>BI01010001010000000000000515BI0100001236</t>
  </si>
  <si>
    <t>BI01010001010000000000000515BI0100001237</t>
  </si>
  <si>
    <t>BI01010001010000000000000515BI0100001238</t>
  </si>
  <si>
    <t>BI01010001010000000000000515BI0100001239</t>
  </si>
  <si>
    <t>BI01010001010000000000000515BI0100001240</t>
  </si>
  <si>
    <t>BI01010001010000000000000515BI0100001241</t>
  </si>
  <si>
    <t>BI01010001010000000000000515BI0100001242</t>
  </si>
  <si>
    <t>BI01010001010000000000000515BI0100001243</t>
  </si>
  <si>
    <t>BI01010001010000000000000515BI0100001244</t>
  </si>
  <si>
    <t>BI01010001010000000000000515BI0100001245</t>
  </si>
  <si>
    <t>BI01010001010000000000000515BI0100001246</t>
  </si>
  <si>
    <t>BI01010001010000000000000515BI0100001247</t>
  </si>
  <si>
    <t>BI01010001010000000000000515BI0100001248</t>
  </si>
  <si>
    <t>BI01010001010000000000000515BI0100001249</t>
  </si>
  <si>
    <t>BI01010001010000000000000515BI0100001250</t>
  </si>
  <si>
    <t>BI01010001010000000000000515BI0100001251</t>
  </si>
  <si>
    <t>BI01010001010000000000000515BI0100001252</t>
  </si>
  <si>
    <t>BI01010001010000000000000515BI0100001253</t>
  </si>
  <si>
    <t>BI01010001010000000000000515BI0100001254</t>
  </si>
  <si>
    <t>BI01010001010000000000000515BI0100001255</t>
  </si>
  <si>
    <t>BI01010001010000000000000515BI0100001256</t>
  </si>
  <si>
    <t>BI01010001010000000000000515BI0100001257</t>
  </si>
  <si>
    <t>BI01010001010000000000000515BI0100001258</t>
  </si>
  <si>
    <t>BI01010001010000000000000515BI0100001259</t>
  </si>
  <si>
    <t>BI01010001010000000000000515BI0100001260</t>
  </si>
  <si>
    <t>BI01010001010000000000000515BI0100001261</t>
  </si>
  <si>
    <t>BI01010001010000000000000515BI0100001262</t>
  </si>
  <si>
    <t>BI01010001010000000000000515BI0100001263</t>
  </si>
  <si>
    <t>BI01010001010000000000000515BI0100001264</t>
  </si>
  <si>
    <t>BI01010001010000000000000515BI0100001265</t>
  </si>
  <si>
    <t>BI01010001010000000000000515BI0100001266</t>
  </si>
  <si>
    <t>BI01010001010000000000000515BI0100001267</t>
  </si>
  <si>
    <t>BI01010001010000000000000515BI0100001268</t>
  </si>
  <si>
    <t>BI01010001010000000000000515BI0100001269</t>
  </si>
  <si>
    <t>BI01010001010000000000000515BI0100001270</t>
  </si>
  <si>
    <t>BI01010001010000000000000515BI0100001271</t>
  </si>
  <si>
    <t>BI01010001010000000000000515BI0100001272</t>
  </si>
  <si>
    <t>BI01010001010000000000000515BI0100001273</t>
  </si>
  <si>
    <t>BI01010001010000000000000515BI0100001274</t>
  </si>
  <si>
    <t>BI01010001010000000000000515BI0100001275</t>
  </si>
  <si>
    <t>BI01010001010000000000000515BI0100001276</t>
  </si>
  <si>
    <t>BI01010001010000000000000515BI0100001277</t>
  </si>
  <si>
    <t>BI01010001010000000000000515BI0100001278</t>
  </si>
  <si>
    <t>BI01010001010000000000000515BI0100001279</t>
  </si>
  <si>
    <t>BI01010001010000000000000515BI0100001280</t>
  </si>
  <si>
    <t>BI01010001010000000000000515BI0100001281</t>
  </si>
  <si>
    <t>BI01010001010000000000000515BI0100001282</t>
  </si>
  <si>
    <t>BI01010001010000000000000515BI0100001283</t>
  </si>
  <si>
    <t>BI01010001010000000000000515BI0100001284</t>
  </si>
  <si>
    <t>BI01010001010000000000000515BI0100001285</t>
  </si>
  <si>
    <t>BI01010001010000000000000515BI0100001286</t>
  </si>
  <si>
    <t>BI01010001010000000000000515BI0100001287</t>
  </si>
  <si>
    <t>BI01010001010000000000000515BI0100001288</t>
  </si>
  <si>
    <t>BI01010001010000000000000515BI0100001289</t>
  </si>
  <si>
    <t>BI01010001010000000000000515BI0100001290</t>
  </si>
  <si>
    <t>BI01010001010000000000000515BI0100001291</t>
  </si>
  <si>
    <t>BI01010001010000000000000515BI0100001292</t>
  </si>
  <si>
    <t>BI01010001010000000000000515BI0100001293</t>
  </si>
  <si>
    <t>BI01010001010000000000000515BI0100001294</t>
  </si>
  <si>
    <t>BI01010001010000000000000515BI0100001295</t>
  </si>
  <si>
    <t>BI01010001010000000000000515BI0100001296</t>
  </si>
  <si>
    <t>BI01010001010000000000000515BI0100001297</t>
  </si>
  <si>
    <t>BI01010001010000000000000515BI0100001298</t>
  </si>
  <si>
    <t>BI01010001010000000000000515BI0100001299</t>
  </si>
  <si>
    <t>BI01010001010000000000000515BI0100001300</t>
  </si>
  <si>
    <t>BI01010001010000000000000515BI0100001301</t>
  </si>
  <si>
    <t>BI01010001010000000000000515BI0100001302</t>
  </si>
  <si>
    <t>BI01010001010000000000000515BI0100001303</t>
  </si>
  <si>
    <t>BI01010001010000000000000515BI0100001304</t>
  </si>
  <si>
    <t>BI01010001010000000000000515BI0100001305</t>
  </si>
  <si>
    <t>Mtr.</t>
  </si>
  <si>
    <t>Each</t>
  </si>
  <si>
    <t>BI01010001010000000000000515BI0100001113</t>
  </si>
  <si>
    <t>BI01010001010000000000000515BI0100001114</t>
  </si>
  <si>
    <t>Sqm</t>
  </si>
  <si>
    <t>Civil works</t>
  </si>
  <si>
    <t>Supplying, fitting and fixing 10 litre P.V.C. low-down cistern conforming to I.S. specification with P.V.C. fittings complete,C.I. brackets including two coats of painting to bracket etc.White</t>
  </si>
  <si>
    <t>BI01010001010000000000000515BI0100001306</t>
  </si>
  <si>
    <t>BI01010001010000000000000515BI0100001307</t>
  </si>
  <si>
    <t>BI01010001010000000000000515BI0100001308</t>
  </si>
  <si>
    <t>BI01010001010000000000000515BI0100001309</t>
  </si>
  <si>
    <t>BI01010001010000000000000515BI0100001310</t>
  </si>
  <si>
    <t>BI01010001010000000000000515BI0100001311</t>
  </si>
  <si>
    <t>BI01010001010000000000000515BI0100001312</t>
  </si>
  <si>
    <t>BI01010001010000000000000515BI0100001313</t>
  </si>
  <si>
    <t>BI01010001010000000000000515BI0100001314</t>
  </si>
  <si>
    <t>BI01010001010000000000000515BI0100001315</t>
  </si>
  <si>
    <t>BI01010001010000000000000515BI0100001316</t>
  </si>
  <si>
    <t>BI01010001010000000000000515BI0100001317</t>
  </si>
  <si>
    <t>Qntl</t>
  </si>
  <si>
    <t>Supplying, fitting and fixing Peet's valve fullway gunmetal standard pattern best quality of approved brand bearing I.S.I. marking with fittings (tested to 21 kg per sq. cm.).
40mm</t>
  </si>
  <si>
    <t>Supplying, fitting and fixing Peet's valve fullway gunmetal standard pattern best quality of approved brand bearing I.S.I. marking with fittings (tested to 21 kg per sq. cm.).
32 mm</t>
  </si>
  <si>
    <t>Supplying, fitting and fixing Peet's valve fullway gunmetal standard pattern best quality of approved brand bearing I.S.I. marking with fittings (tested to 21 kg per sq. cm.).
25 mm</t>
  </si>
  <si>
    <t>Supplying, fitting and fixing approved brand 32 mm dia. P.V.C. waste pipe, with coupling at one end fitted with necessary clamps.  1050 mm long</t>
  </si>
  <si>
    <t>Supplying, fitting and fixing best quality Indian make mirror 5.5 mm thick with silvering as per I.S.I. specifications supported on fibre glass frame of any colour, frame size 550 mm X 400 mm</t>
  </si>
  <si>
    <t>Suppling fitting fixing soap holder a)PTMT (Prayag or Equivelent)</t>
  </si>
  <si>
    <t>Supply &amp; Fixing 240 V, 25 A, 3 pin Modular type plug socket (Brand approved by EIC), without plug top and switch with 2 Module GI Modular type switch board with top cover plate flushed in wall and making necy. connections with PVC Cu wire and earth continuity wire</t>
  </si>
  <si>
    <t>Supply &amp; Fixing 240 V,25 A, 3 pin Modular type plug top with indicator (Crabtree) &amp; necy. Connections.(For AC m/c)</t>
  </si>
  <si>
    <t>Supply &amp; fixing 40mm dia GI (ISI-M) pipe of length 1.20 mtr long KMDA type Arm bracket thouroughly welded with 100mm dia 30 cm long vertical jacket with necy. tie support incl. S/F pole cap &amp; painting as derection of the EIC.</t>
  </si>
  <si>
    <t>Fixing the above Tube light fitting suspended 30 cm. Below the ceiling with 2 Nos. 20 mm dia E.I. conduit (14 SWG) support fixed with "L" type clamp fixed on ceiling with fastener &amp; S/F connecting copper wire.</t>
  </si>
  <si>
    <t>Fixing the above Tube light fitting complete with all accessories directly on wall/ceiling/HW round block and suitable size of MS fastener.</t>
  </si>
  <si>
    <t>SUPPLY OF  4ft. Long 18 watt LEDTube Light fittings(Make-crompton  LTT 8-20-865 , IGP 131 LT 8-16)</t>
  </si>
  <si>
    <t>Supply &amp; delivery of 1.50 Ton capacity (3-Star) rating Split type Air Conditioning Machine (Make O-General/Mitsubisi)</t>
  </si>
  <si>
    <t>Supply of 72 Watt LED  street light fitting (make  Crompton  cat no - LSTP-72-CDL) incl. S/F 72W CDMTT lamp (Crompton)</t>
  </si>
  <si>
    <t>Supply &amp; Fixing of control panel  suitable for 1-Phase 1 HP Submersible Pump motor set comprising of DOL starter, Dual Ammeter &amp; Voltmeter indicator lamp to be fixed on wall incl making connection &amp; necy. earthing attachment.
 (Make L&amp;T/Crompton/KSB)</t>
  </si>
  <si>
    <t xml:space="preserve">Supply &amp; fixing 40mm dia Gun metal Non-Return valve(ISI) </t>
  </si>
  <si>
    <t xml:space="preserve">Supply &amp; fixing 65 mm x 50 mm dia G.I. Reducing socket </t>
  </si>
  <si>
    <t>Cum</t>
  </si>
  <si>
    <t>MT.</t>
  </si>
  <si>
    <t>KG</t>
  </si>
  <si>
    <t>Supply of UPVC pipes (B Type) and fittings conforming to IS-13592-1992
(B) Fittings
(i) Door Tee (110 mm)</t>
  </si>
  <si>
    <t>Supply of UPVC pipes (B Type) and fittings conforming to IS-13592-1992
(B) Fittings
(ii)Bend 87.5 dig.(110 MM)</t>
  </si>
  <si>
    <t>Supply of UPVC pipes (B Type) and fittings conforming to IS-13592-1992
(B) Fittings
(iii) Door Bend 110 mm</t>
  </si>
  <si>
    <t xml:space="preserve">Supply of UPVC pipes (B Type) and fittings conforming to IS-13592-1992
(B) Fittings
(iv) Vent Cowl 110 mm </t>
  </si>
  <si>
    <t>Mts</t>
  </si>
  <si>
    <t>Supplying, fitting and fixing Closet seat of approved make with lid and C.P.hinges, rubber buffer and brass screws complete.(b) Anglo Indian (ii) Plastic (hallow type) white</t>
  </si>
  <si>
    <t>Supplying, fitting and fixing pedestal of approved make for wash basin (white)</t>
  </si>
  <si>
    <t>Supplying, fitting and fixing towel rail with two brackets.       (a) C.P. over brass 25 mm dia. and 600 mm long</t>
  </si>
  <si>
    <t xml:space="preserve">Surface Dressing of the ground in any kind of soil including removing vegetation inequalities not exceeding 15 cm depth and disposal of the rubbish within a lead upto 75 m as directed. </t>
  </si>
  <si>
    <t xml:space="preserve">Earth work in excavation of foundation trenches or drains, in all sorts of soil (including mixed soil but excluding laterite or sandstone) including removing, spreading or stacking the spoils within a lead of 75 m. as directed. The item includes necessary trimming the sides of trenches, levelling, dressing and ramming the bottom, bailing out water as required complete.
Depth of excavation not exceeding 1,500 mm. </t>
  </si>
  <si>
    <t>Earth work in excavation of foundation trenches or drains, in all sorts of soil (including mixed soil but excluding laterite or sandstone) including removing, spreading or stacking the spoils within a lead of 75 m. as directed. The item includes necessary trimming the sides of trenches, levelling, dressing and ramming the bottom, bailing out water as required complete.
Depth of excavation for additional depth beyond 1,500 mm. and upto 3,000 mm. but not requiring shoring</t>
  </si>
  <si>
    <t>Earth work in filling in foundation trenches or plinth with good earth, in layers not exceeding 150 mm. including watering and ramming etc. layer by layer complete. (Payment to be made on the basis of measurement of finished quantity of work) 
With earth obtained from excavation of foundation.</t>
  </si>
  <si>
    <r>
      <t>Filling in foundation or plinth by silver sand in layers not exceeding 150 mm as directed and consolidating the same by thorough saturation with water, ramming complete including the cost of supply of sand. (payment to be made on measurement of finished quantity)</t>
    </r>
    <r>
      <rPr>
        <b/>
        <sz val="11"/>
        <rFont val="Arial"/>
        <family val="2"/>
      </rPr>
      <t xml:space="preserve"> </t>
    </r>
  </si>
  <si>
    <t xml:space="preserve">(c)  Anti termite treatment to the top surface of the consolidated earth within plinth walls with chemical emulsion by admixing chloropyrofos emulsifiable concentrates     ( 1% concentration) with water by weight at the rate of 5 Litres per sq. m. of the  surface before sand bed or sub-grade is laid. Holes upto 50 mm. to 75 mm. deep at 150 mm. centre to centre both ways shall be made with 12 mm, diameter mild steel rod on the surface to facilitate saturation of the soil with the chemical emulsion. The work shall be carried out as per specification described in para 6.4 of code IS-6313 (part -II) 1981. ( Mode of measurment will be per Sq.m of plan area of plinth  treated.)  </t>
  </si>
  <si>
    <t xml:space="preserve">(d) Treatment to the back filling of R.C.C. foundation with chemical emulsion by admixing chloropyrofos emulsifiable concentrate (1% concentration) with water by weight at the rate of 7.5 ltr. per sq.m. of the vertical surface of the substructure of each side of the foundation. The work shall be carried out as per specification as described in para 6.3.1 of code IS-6313 (part-II) 1981 (Mode of measurement will be per sq.m. of vertical area of foundation treated).   </t>
  </si>
  <si>
    <t>Single Brick Flat Soling of picked jhama bricks including ramming and dressing bed to proper level and filling joints with local sand.</t>
  </si>
  <si>
    <r>
      <t xml:space="preserve">Ordinary Cement concrete (mix 1:2:4) with graded stone chips (20 mm nominal size) excluding shuttering and reinforcement,if any, in ground floor as per relevant IS codes. </t>
    </r>
    <r>
      <rPr>
        <b/>
        <sz val="11"/>
        <rFont val="Arial"/>
        <family val="2"/>
      </rPr>
      <t xml:space="preserve"> 
</t>
    </r>
    <r>
      <rPr>
        <sz val="11"/>
        <rFont val="Arial"/>
        <family val="2"/>
      </rPr>
      <t>Pakur variety</t>
    </r>
  </si>
  <si>
    <t>Supplying ready mixed concrete of M 25 Grade with well graded stone chips of 20 mm nominal size containing designed quantity of cement per Cu.m of wet concrete produced in computerised batching plant under controlled condition using approved super plastisizer, designing concrete mix following I.S. 10262 and I.S. 456, transporting the mix with agitation in transit mixer to work site depositing the mix on a platform erected for the purpose at required levels of concreting and then placing the mix in its final location of form work compacting and curing the same complete as per specification &amp; direction of the Engineer-in-charge including computerised batching plant transit mixer with all accessories vibrators etc. inclusive of all other incidental charges in this connection complete but excluding cost of hire charge of platform and its supporting staging which would be paid through separate item. [cement to be supplied by the Manufacturer/supplier] (i) Without approved concrete pump
Foundation and Ground Floor</t>
  </si>
  <si>
    <t>Supplying ready mixed concrete of M 25 Grade with well graded stone chips of 20 mm nominal size containing designed quantity of cement per Cu.m of wet concrete produced in computerised batching plant under controlled condition using approved super plastisizer, designing concrete mix following I.S. 10262 and I.S. 456, transporting the mix with agitation in transit mixer to work site depositing the mix on a platform erected for the purpose at required levels of concreting and then placing the mix in its final location of form work compacting and curing the same complete as per specification &amp; direction of the Engineer-in-charge including computerised batching plant transit mixer with all accessories vibrators etc. inclusive of all other incidental charges in this connection complete but excluding cost of hire charge of platform and its supporting staging which would be paid through separate item. [cement to be supplied by the Manufacturer/supplier] (i) Without approved concrete pump
 First floor</t>
  </si>
  <si>
    <t>Supplying ready mixed concrete of M 25 Grade with well graded stone chips of 20 mm nominal size containing designed quantity of cement per Cu.m of wet concrete produced in computerised batching plant under controlled condition using approved super plastisizer, designing concrete mix following I.S. 10262 and I.S. 456, transporting the mix with agitation in transit mixer to work site depositing the mix on a platform erected for the purpose at required levels of concreting and then placing the mix in its final location of form work compacting and curing the same complete as per specification &amp; direction of the Engineer-in-charge including computerised batching plant transit mixer with all accessories vibrators etc. inclusive of all other incidental charges in this connection complete but excluding cost of hire charge of platform and its supporting staging which would be paid through separate item. [cement to be supplied by the Manufacturer/supplier] (i) Without approved concrete pump
Second floor</t>
  </si>
  <si>
    <t xml:space="preserve">Reinforcement for reinforced concrete work in all sorts of structures including distribution bars, stirrups, binders etc initial straightening and removal of loose rust (if necessary), cutting to requisite length, hooking and bending to correct shape, placing in proper position and binding with 16 gauge black annealed wire at every intersection, complete as per drawing and direction. 
Tor steel/Mild Steel.I. SAIL/ TATA/RINL
For works in foundation, basement and upto roof of ground floor/upto 4 m </t>
  </si>
  <si>
    <t>Reinforcement for reinforced concrete work in all sorts of structures including distribution bars, stirrups, binders etc initial straightening and removal of loose rust (if necessary), cutting to requisite length, hooking and bending to correct shape, placing in proper position and binding with 16 gauge black annealed wire at every intersection, complete as per drawing and direction. 
Tor steel/Mild Steel.I. SAIL/ TATA/RINL
 First floor</t>
  </si>
  <si>
    <t>Reinforcement for reinforced concrete work in all sorts of structures including distribution bars, stirrups, binders etc initial straightening and removal of loose rust (if necessary), cutting to requisite length, hooking and bending to correct shape, placing in proper position and binding with 16 gauge black annealed wire at every intersection, complete as per drawing and direction. 
Tor steel/Mild Steel.I. SAIL/ TATA/RINL
Second floor</t>
  </si>
  <si>
    <r>
      <t>Brick work with 1st class bricks in cement mortar (1:6)</t>
    </r>
    <r>
      <rPr>
        <b/>
        <sz val="11"/>
        <rFont val="Arial"/>
        <family val="2"/>
      </rPr>
      <t xml:space="preserve"> 
</t>
    </r>
    <r>
      <rPr>
        <sz val="11"/>
        <rFont val="Arial"/>
        <family val="2"/>
      </rPr>
      <t>Foundation and Plinth</t>
    </r>
  </si>
  <si>
    <r>
      <t>Brick work with 1st class bricks in cement mortar (1:6)</t>
    </r>
    <r>
      <rPr>
        <b/>
        <sz val="11"/>
        <rFont val="Arial"/>
        <family val="2"/>
      </rPr>
      <t xml:space="preserve"> 
</t>
    </r>
    <r>
      <rPr>
        <sz val="11"/>
        <rFont val="Arial"/>
        <family val="2"/>
      </rPr>
      <t>Ground Floor</t>
    </r>
  </si>
  <si>
    <r>
      <t>Brick work with 1st class bricks in cement mortar (1:6)</t>
    </r>
    <r>
      <rPr>
        <b/>
        <sz val="11"/>
        <rFont val="Arial"/>
        <family val="2"/>
      </rPr>
      <t xml:space="preserve"> 
</t>
    </r>
    <r>
      <rPr>
        <sz val="11"/>
        <rFont val="Arial"/>
        <family val="2"/>
      </rPr>
      <t xml:space="preserve"> First floor</t>
    </r>
  </si>
  <si>
    <r>
      <t>Brick work with 1st class bricks in cement mortar (1:6)</t>
    </r>
    <r>
      <rPr>
        <b/>
        <sz val="11"/>
        <rFont val="Arial"/>
        <family val="2"/>
      </rPr>
      <t xml:space="preserve"> 
</t>
    </r>
    <r>
      <rPr>
        <sz val="11"/>
        <rFont val="Arial"/>
        <family val="2"/>
      </rPr>
      <t>Second floor</t>
    </r>
  </si>
  <si>
    <t>125 mm. thick brick work with 1st class bricks in cement mortar (1:4).
Ground Floor</t>
  </si>
  <si>
    <t>125 mm. thick brick work with 1st class bricks in cement mortar (1:4).
 First floor</t>
  </si>
  <si>
    <t>125 mm. thick brick work with 1st class bricks in cement mortar (1:4).
Second floor</t>
  </si>
  <si>
    <t>(b) 75 mm. thick brick work with 1st class bricks set in cement, sand mortar(1:3) in ground floor including H.B. netting in every alternate layers.
Ground Floor</t>
  </si>
  <si>
    <t>(b) 75 mm. thick brick work with 1st class bricks set in cement, sand mortar(1:3) in ground floor including H.B. netting in every alternate layers.
First Floor</t>
  </si>
  <si>
    <t>(b) 75 mm. thick brick work with 1st class bricks set in cement, sand mortar(1:3) in ground floor including H.B. netting in every alternate layers.
Second floor &amp; mumty</t>
  </si>
  <si>
    <t>Ordinary Cement concrete (mix 1:2:4) with graded stone chips (6mm nominal size) excluding shuttering and reinforcement,if any, in gound floor as per relevant IS codes.for roof treatment</t>
  </si>
  <si>
    <t>Applying 2 coats of Non-Toxic Acrylic Polymer modified Paint having
adhesive &amp; waterproofing properties by mixing in proportion (1 liquid: 4 cementitious material) or as per manufacturer's specification for water proofing layer in water tank etc. (No Departmental Cement is required)</t>
  </si>
  <si>
    <t>Supplying dividing strip fitted and fixed with cement mortar
(1:3) in mosaic or patent stone floor, dado etc. complete as per
direction of the Engineer-in-charge.(i) Glass - 3mm. Thick.(b) 25 mm. wide strip</t>
  </si>
  <si>
    <t xml:space="preserve">Labour for Chipping of concrete surface before taking up Plastering work. </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</si>
  <si>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1:4 cement mortar - 20 mm thick plaster-
Ground to First floor level</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</si>
  <si>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1:4 cement mortar - 20 mm thick plaster-
First to Second floor level</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</si>
  <si>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1:4 cement mortar - 20 mm thick plaster-
Second to third floor level</t>
  </si>
  <si>
    <t>Extra for fluted, corrugated or ribbed plaster (over rate of
corresponding rate of plaster). (Cement 0.135 Cu.m/100Sq.m)</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</si>
  <si>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 With 1:6 cement mortar - 15 mm thick plaster
Ground to First floor level</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</si>
  <si>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 With 1:6 cement mortar - 15 mm thick plaster
First to Second floor level</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</si>
  <si>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 With 1:6 cement mortar - 15 mm thick plaster
Second to third floor level</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</si>
  <si>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1:4 cement mortar - 10 mm thick plaster
Ground to First floor level</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</si>
  <si>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1:4 cement mortar - 10 mm thick plaster
First to Second floor level</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</si>
  <si>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1:4 cement mortar - 10 mm thick plaster
Second to third floor level</t>
  </si>
  <si>
    <t>Neat cement punning about 1.5mm thick in wall,dado,window sill,floor etc.
NOTE:Cement 0.152 cu.m per100 sq.m</t>
  </si>
  <si>
    <t>Applying Exterior grade Acrylic primer of approved quality and brand on plastered or cencrete surface old or new surface to receive decorative textured(matt finish) or smooth finish acrylic exterior emulsion paint including scraping and preparing the surface throughly, complete as per manufacturer's specification and as per direction of the EIC.
Two coats  (Page no: 158 &amp; Item no: 15b)
Ground to First floor level</t>
  </si>
  <si>
    <t>Applying Exterior grade Acrylic primer of approved quality and brand on plastered or cencrete surface old or new surface to receive decorative textured(matt finish) or smooth finish acrylic exterior emulsion paint including scraping and preparing the surface throughly, complete as per manufacturer's specification and as per direction of the EIC.
Two coats  (Page no: 158 &amp; Item no: 15b)
First to Second floor level</t>
  </si>
  <si>
    <t>Applying Exterior grade Acrylic primer of approved quality and brand on plastered or cencrete surface old or new surface to receive decorative textured(matt finish) or smooth finish acrylic exterior emulsion paint including scraping and preparing the surface throughly, complete as per manufacturer's specification and as per direction of the EIC.
Two coats  (Page no: 158 &amp; Item no: 15b)
Second to third floor level</t>
  </si>
  <si>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 (page no: 159, item no: 19 b)
a) Normal Acrylic Emulsion
Ground to First floor level</t>
  </si>
  <si>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 (page no: 159, item no: 19 b)
a) Normal Acrylic Emulsion
First to Second floor level</t>
  </si>
  <si>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 (page no: 159, item no: 19 b)
a) Normal Acrylic Emulsion
Second to third floor level</t>
  </si>
  <si>
    <t>Rendering the Surface of walls and ceiling with White Cement base WATER PROOF wall putty of approved make &amp; brand.(1.5 mm thick)</t>
  </si>
  <si>
    <t>Applying Interior grade Acrylic Primer of approved quality and brand on plastered or cencrete surface old or new surface to receive Distemper/ Acrylic emulsion paint including scraping and preparing the surface throughly, complete as per manufacturer's specification and as per direction of the EIC.
(b) Two Coats
Solvent based interior grade Acrylic Primer</t>
  </si>
  <si>
    <t>Acrylic Distemper to interior wall, ceiling with a coat of solvent based interior grade acrylic primer (as per manufacturer's specification) including cleaning and smoothning of surface.
Two Coats</t>
  </si>
  <si>
    <t>(a) Priming one coat on timber or plastered surface with synthetic oil bound primer of approved quality including smoothening surfaces by sand papering etc.</t>
  </si>
  <si>
    <t xml:space="preserve">Sq.M </t>
  </si>
  <si>
    <t>(b) Priming one coat on steel or other metal surface with synthetic oil bound primer of approved quality including smoothening surfaces by sand papering etc.</t>
  </si>
  <si>
    <t>A) Painting with best quality synthetic enamel paint of approved make and brand including smoothening surface by sand papering etc. including using of approved putty etc. on the surface, if necessary :
(a) On timber or plastered surface :  With other than hi-gloss of approved quality-iv) Two coats (with any shade except white)</t>
  </si>
  <si>
    <t>A) Painting with best quality synthetic enamel paint of approved make and brand including smoothening surface by sand papering etc. including using of approved putty etc. on the surface, if necessary :
b) On steel or other metal surface :With other than hi-gloss of approved quality-Two coats (with any shade except white)</t>
  </si>
  <si>
    <t xml:space="preserve">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etc,including hoisting in position, straightening if required, fixing lugs in cement concrete (1:2:4) with stone chips 20 mm down cutting holes and mending good damages to match with existing surface complete in all respect excluding glazing. In Ground floor Flash butt welded windows and ventilators (No shop priming will be allowed to facilitate Openable steel windows as per IS sizes with side hung shutters and horizotal glazing bars with/without fixed type ventilators.[The extra rate admissible for the openable portion only]          </t>
  </si>
  <si>
    <t>Fixed type steel window</t>
  </si>
  <si>
    <t>Supplying best Indian sheet glass panes set in putty and fitted and fixed with nails and putty complete. (In all floors for internal wall &amp; upto 6 m height for external wall) 4mm thk</t>
  </si>
  <si>
    <t>Two point nose steel handle including fitting and fixing.</t>
  </si>
  <si>
    <t>Nos.</t>
  </si>
  <si>
    <t>Steel peg stay 300 mm lomg</t>
  </si>
  <si>
    <t>(a) M.S.or W.I. Ornamental grill of approved design joints continuously welded with M.S, W.I. Flats and bars of windows, railing etc. fitted and fixed with necessary screws and lugs in ground floor. - (Add extra @ 1% for each addl. floor upto 4th floor and @ 1.25% for each addl. floor above 4th floor) 
Grill weighing above 10 Kg./sq.mtr and up to 16 Kg./sq. mtr. 
Ground Floor</t>
  </si>
  <si>
    <t>(a) M.S.or W.I. Ornamental grill of approved design joints continuously welded with M.S, W.I. Flats and bars of windows, railing etc. fitted and fixed with necessary screws and lugs in ground floor. - (Add extra @ 1% for each addl. floor upto 4th floor and @ 1.25% for each addl. floor above 4th floor) 
Grill weighing above 10 Kg./sq.mtr and up to 16 Kg./sq. mtr. 
First Floor</t>
  </si>
  <si>
    <t>M.S. gate of Jail type as per approved design made of strong M.S. framework, intermediate stiffeners and round /square bars or angles. M.S. sheet (not less than 14 gauge ) gussets, ments ,fitting and fixing complete as per direction of the Engineer in charge.</t>
  </si>
  <si>
    <t>Locking arrangement for Jail type doors including supplying fitting
and fixing in position complete as per approved design.</t>
  </si>
  <si>
    <t>Kg</t>
  </si>
  <si>
    <t>Wood work in door and window frame fitted and fixed in position complete including a protective coat of painting at the contact surface of the frame exluding cost of concrete, Iron Butt Hinges and M.S clamps.
(The quantum should be correted upto three decimals). Page 85; Item 1e
Sal : Malayasian
Ground to First floor level</t>
  </si>
  <si>
    <t>Wood work in door and window frame fitted and fixed in position complete including a protective coat of painting at the contact surface of the frame exluding cost of concrete, Iron Butt Hinges and M.S clamps.
(The quantum should be correted upto three decimals). Page 85; Item 1e
Sal : Malayasian
First to Second floor level</t>
  </si>
  <si>
    <t>Supplying , fitting and fixing hinge cleat in position excluding the cost hinge and other fiffitngs. Page 90; Item 16
a) with 50mm iron Butt-hinge
ii) Sal : Malayasian</t>
  </si>
  <si>
    <t>Supplying , fitting and fixing hinge cleat in position excluding the cost hinge and other fiffitngs. Page 90; Item 16
b) with 75mm iron Butt-hinge
ii) Sal : Malayasian</t>
  </si>
  <si>
    <t>Iron butt hinges of approved quality fitted and fixed with steel screws, with ISI mark.
100mm. X 50mm. X 1.25mm.</t>
  </si>
  <si>
    <t>Anodised aluminium barrel / tower / socket bolt (full covered) of approved manufactured from extruded section conforming to I.S. 204/74 fitted and fixed with cadmium plated screws:
225mm long x 10mm dia. bolt.</t>
  </si>
  <si>
    <t>Supplying, fitting and fixing M.S. clamps for door and window frame made of flat bent bar, end bifurcated with necessary screws etc. by cement concrete(1:2:4) as per direction. (Cost of concrete will be paid separately) 
c) 40mm X 6mm, 125mm Length</t>
  </si>
  <si>
    <t>Door stopper (Anodised aluminium)</t>
  </si>
  <si>
    <t xml:space="preserve">Supplying 'Godrej' mortice lock chromium plated with keys 6levers including fitting &amp; fixing complete. </t>
  </si>
  <si>
    <t>Anodised aliminium D-type handle of approved quality manufactured from extruded section conforming to I.S. specification (I.S. 230/72) fitted and fixed complete:
With continuous plate base (Hexagonal/ Round rod)
(ii) 100 mm grip x 10 mm dia rod.</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</si>
  <si>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ground floor.r: Page 120; Item 101
(a) 35 mm thick shutters (single leaf)
Ground to First floor level</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</si>
  <si>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ground floor.r: Page 120; Item 101
(a) 35 mm thick shutters (single leaf)
First to Second floor level</t>
  </si>
  <si>
    <t>Supplying,fitting &amp; fixing of 2-Track / 3-Track Aluminium sliding Window of all Aluminium sections viz. window frame (top,bottom &amp;side frame), shutter (top, bottom, side &amp;interlock member) made of aluminium alloyextrusions conforming to IS 733-1983 &amp; IS1285-1975, annodised conforming to IS 1868-1983, fitted with all other accessories viz.PVC roller, EPDM gasket, maruti lock,screws etc. including labour charges for fitting &amp; fixing of aluminium 2-track/3-track sliding window with fixing of glass (excluding cost of glass) all complete as per architectural drawings and direction of Engineer-in-charge. 10-12 Micron thickness Annodizing film</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</si>
  <si>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criteria.(i) 35 mm thick
Ground Floor</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</si>
  <si>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criteria.(i) 35 mm thick
First Floor</t>
  </si>
  <si>
    <t>Supplying, fitting and fixing fibre reinforced polymer (FRP) Composite door frame as per approved section with glass fibre reinforced plastic moulded skins and a special sandwich core, so as to impart monolitaheic composite structure as per approved
technology of Department of Science and Technology (DST) to safisfy IS: 4020 door testing performance criteria.
(ii) 66mm x 90mm</t>
  </si>
  <si>
    <t>Supplying bubble free float glass of approved make and brand conforming to IS: 2835-1987.
iv) 5mm thick coloured / tinted / smoke glass.</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</si>
  <si>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kg/Sq.m].Using grey cement. - (Page no: 51 &amp; Item no: 27)
Ground Floor</t>
  </si>
  <si>
    <t xml:space="preserve">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kg/Sq.m].Using grey cement. - (Page no: 51 &amp; Item no: 27)
First floor </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</si>
  <si>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kg/Sq.m].Using grey cement. - (Page no: 51 &amp; Item no: 27)
Second floor &amp; mumty</t>
  </si>
  <si>
    <t xml:space="preserve">Supplying, fitting and fixing 18 mm. to 22 mm. thick kota stone
slab in wall, dado in 15 mm thick [avg] cement mortar (1:3)
including making suitable arrangement to hold the stone
properly by brass / copper hooks including pointing in cement
mortar (1:2) (1 cement : 2 marble dust) with admixture of
pigments matching the stone shade, including grinding and
polishing all complete as per direction of Engineer-in-charge
including cost of materials, labour, scaffolding, staging,
curing complete.
Using cement slurry for bedding @4.4 kg/Sq.m and for
jointing @1.8 kg/Sq.m]
Ground </t>
  </si>
  <si>
    <t xml:space="preserve">Supplying, fitting and fixing 18 mm. to 22 mm. thick kota stone
slab in wall, dado in 15 mm thick [avg] cement mortar (1:3)
including making suitable arrangement to hold the stone
properly by brass / copper hooks including pointing in cement
mortar (1:2) (1 cement : 2 marble dust) with admixture of
pigments matching the stone shade, including grinding and
polishing all complete as per direction of Engineer-in-charge
including cost of materials, labour, scaffolding, staging,
curing complete.
Using cement slurry for bedding @4.4 kg/Sq.m and for
jointing @1.8 kg/Sq.m]
First floor </t>
  </si>
  <si>
    <t>Supplying, fitting and fixing 18 mm. to 22 mm. thick kota stone
slab in wall, dado in 15 mm thick [avg] cement mortar (1:3)
including making suitable arrangement to hold the stone
properly by brass / copper hooks including pointing in cement
mortar (1:2) (1 cement : 2 marble dust) with admixture of
pigments matching the stone shade, including grinding and
polishing all complete as per direction of Engineer-in-charge
including cost of materials, labour, scaffolding, staging,
curing complete.
Using cement slurry for bedding @4.4 kg/Sq.m and for
jointing @1.8 kg/Sq.m]
Second floor &amp; mumty</t>
  </si>
  <si>
    <t>Supplying and laying true to line and level Anti-Skid, Full Body, Homogeneous &amp; Granular finish Vitrified Tiles conforming to IS:15622-2006 &amp; IS 4457-2007 and testing shall be made in accordance with IS:13630 [Non- modular sizes for tiles with Skid resistance &gt; 0.5, Mohr's hardness &gt; 5.0, Staining resistance: Class-1, Water Absorption: E &lt; 0.5%], MOR &gt; 35 N/sq.mm in Internal area of building e.g. Toilet Block, Passage, Corridor, Accessible Open Terrace etc. set in 20 mm sand cement mortar (1:4) and 2 mm thick cement slurry at back side of tiles using cement @ 2.91 Kg./Sqm or using Polymerised Adhesive (6 mm thick layer applied directly over finished artificial stone floor/ Mosaic etc without any backing course) laid after application slurry using 1.75 Kg of cement per Sqm below mortar only, joints grouted with admixture of white cement and colouring pigment to match with colour of tiles/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 (White cement, synthetic adhesive and grout material to be supplied by the contractor).a) In Ground Floor: Sizes-300 mm x300mm x10 mm with breaking strength &gt; 1200 N
Ground Floor</t>
  </si>
  <si>
    <t>Supplying and laying true to line and level Anti-Skid, Full Body, Homogeneous &amp; Granular finish Vitrified Tiles conforming to IS:15622-2006 &amp; IS 4457-2007 and testing shall be made in accordance with IS:13630 [Non- modular sizes for tiles with Skid resistance &gt; 0.5, Mohr's hardness &gt; 5.0, Staining resistance: Class-1, Water Absorption: E &lt; 0.5%], MOR &gt; 35 N/sq.mm in Internal area of building e.g. Toilet Block, Passage, Corridor, Accessible Open Terrace etc. set in 20 mm sand cement mortar (1:4) and 2 mm thick cement slurry at back side of tiles using cement @ 2.91 Kg./Sqm or using Polymerised Adhesive (6 mm thick layer applied directly over finished artificial stone floor/ Mosaic etc without any backing course) laid after application slurry using 1.75 Kg of cement per Sqm below mortar only, joints grouted with admixture of white cement and colouring pigment to match with colour of tiles/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 (White cement, synthetic adhesive and grout material to be supplied by the contractor).a) In Ground Floor: Sizes-300 mm x300mm x10 mm with breaking strength &gt; 1200 N
First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</si>
  <si>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(B) Wall. With Sand Cement Mortar (1:3) 15 mm thick &amp; 2 mm thick
cement slurry at back side of tiles using cement @ 2.91
Kg/Sq.m &amp; joint filling using white cement slurry @
0.20kg/Sq.m.
(a) Area of each tile upto 0.09 Sq.m.(ii) Other than Coloured decorative including white
Ground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</si>
  <si>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(B) Wall. With Sand Cement Mortar (1:3) 15 mm thick &amp; 2 mm thick
cement slurry at back side of tiles using cement @ 2.91
Kg/Sq.m &amp; joint filling using white cement slurry @
0.20kg/Sq.m.
(a) Area of each tile upto 0.09 Sq.m.(ii) Other than Coloured decorative including white
First Floor</t>
  </si>
  <si>
    <t>Collapsible gate with 40mm x 40mm x 6mm Tee as top and bottom guide rail, 20mm x 10mm x 2mm vertical channels 100mm apart in fully stretched position 20mm x 5mm M.S. flats as collapsible bracings properly rivetted and washered including 38mm steel rollers including locking arrangements, fitted and fixed in position with lugs  set in cement concrete and including cutting necessary holes, chasing etc. in walls, floors etc. and making good damages complete.  IN GROUND FLOOR</t>
  </si>
  <si>
    <t>25mm. thick damp proof course with cement concrete with stone chips (1:1.5:3) [with graded stone aggregate 10 mm nominal size] and admixture of water proofing compound as per manufacturer's specification followed by two coat of polymer based paint, (1st coat after 4 to 5 days of concrete laying and 2 nd coat just before brick masonry work) as directed (cost of water proofing compound &amp; polymer based paint to be paid      separately).( Chequering not required over concrete or painted surface). [Note: - Waterproofing as per item NO 60, polymer based paint as per item 59 (a) of Section (C).</t>
  </si>
  <si>
    <t>Supplying and laying true to line and level vitrified tiles of
approved brand (size not less than 600 mm X 600 mm X 10
mm thick) in floor, skirting etc. set in 20 mm sand cement
mortar (1:4) and 2 mm thick cement slurry back side of tiles
using cement @ 2.91Kg./sqM or using polymerised adhesive
(6 mm thick layer applied directly over finished artificial stone
floor/Mosaic etc without any backing course) laid after
application slurry using 1.75 Kg of cement per sqM below
mortar only, joints grouted with admixture of white cement
and colouring pigment to match with colour of tiles /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 (White
cement, synthetic adhesive and grout material to be supplied
by the contractor).(I) With application slurry @1.75 kg/ Sq.m, 20 mm sand cement mortar (1:4) &amp; 2 mm thick cement slurry at back side of tiles, 0.2 kg/ Sq.m white cement for joint filling with pigment.(B) Light Colour</t>
  </si>
  <si>
    <t>M.S. structural works in columns, beams etc. with simple rolled structural members (e.g. joists, angle, channel sections conforming to IS: 226, IS: 808 &amp; SP (6)- 1964 connected to one another with bracket, gussets, cleats as per design, direction of Engineer-in- charge complete including cutting to requisite shape and length, fabrication with necessary bolting, metal arc welding conforming to IS: 816- 1956 &amp; IS: 1995 using electrodes of approved make and brand conforming to IS:814- 1957, haulage, hoisting and erection all complete. The rate includes the cost of rolled steel section, consumables such as electrodes, gas and hire charge of all tools and plants and labour required for the work including all incidental chages such as electricity charges, labour insurance charges etc. 
Payment to be made on the basis of calculated weight of structural members only in finished work as per IS specified weight. Payment for gusset, bracket, cleat, rivets, bolts and nuts may be make by adding the actual weight of such items with the weight of finished structural members or 7% of weight for finished structural members,weighing not less than 22.5 Kg. / m. or 15 % of weight for finished structal members weighing less than 22.5 Kg. / m. may be increased allow for bracket, cleat, rivet, bolts and nuts etc. and no seperate payment being made for these items, as per direction of Engineer In Charge. The rates are considered for a height of erection 8m. / 2nd floor level from the ground. Add 1.5% extra over the rate for each additional floor or 4m. beyond initiial 8m. or part thereof.I) For structural members of specified sections weighing less than 22.5 Kg./m</t>
  </si>
  <si>
    <t>MT</t>
  </si>
  <si>
    <t>Supplying 1.5mm thick M.S. sheet fitted and fixed on one or both faces of M.S./ W.I. gate etc. with point welding at not more than 150mm  apart complete in all respect as per design including cost of all labour and materials</t>
  </si>
  <si>
    <t xml:space="preserve">Sqm </t>
  </si>
  <si>
    <t>Plinth Protection &amp; Drain</t>
  </si>
  <si>
    <t>80 mm thick interlocking designer concrete paver block M-40 grade for medium-traffic zone &amp; utility cuts on arterial roads etc. as per IS: 15658-2006 (over 20-40 mm medium sand bed on 250mm thk WBM/ WMM base course &amp; 250 mm thk bound gnaular/ granular sub-base course &amp; filling the interstices of blocks with fine sand by brooming &amp; subsequent watering including cost of sand for sand bed but excluding cost of base, sub-base course &amp; subgrade preparation.) complete as per direction of Engineer-in-Charge.[Note: Subgrade CBR shouldnot be less than 5].Colour Decorative</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</si>
  <si>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(upto roof of ground floor)  (When the height of a particular floor is more than 4 m the equivalent floor height shall be taken as 4 m and extra for works beyond the initial 4 m ht. shall be allowed under 12 (e) for every 4 m or part thereof) Steel shuttering or 9 to 12 mm thick approved quality ply board shuttering in any concrete work 
Foundation and Ground Floor</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</si>
  <si>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(upto roof of ground floor)  (When the height of a particular floor is more than 4 m the equivalent floor height shall be taken as 4 m and extra for works beyond the initial 4 m ht. shall be allowed under 12 (e) for every 4 m or part thereof) Steel shuttering or 9 to 12 mm thick approved quality ply board shuttering in any concrete work 
 First floor</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</si>
  <si>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(upto roof of ground floor)  (When the height of a particular floor is more than 4 m the equivalent floor height shall be taken as 4 m and extra for works beyond the initial 4 m ht. shall be allowed under 12 (e) for every 4 m or part thereof) Steel shuttering or 9 to 12 mm thick approved quality ply board shuttering in any concrete work 
Second floor</t>
  </si>
  <si>
    <r>
      <t xml:space="preserve">Sanitary &amp; plumbing (Both external &amp; internal)
</t>
    </r>
    <r>
      <rPr>
        <sz val="11"/>
        <rFont val="Arial"/>
        <family val="2"/>
      </rPr>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40 mm(Main Riser)</t>
    </r>
  </si>
  <si>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32mm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</si>
  <si>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20 mm(Internal)</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</si>
  <si>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25 mm(Vertical)</t>
  </si>
  <si>
    <t xml:space="preserve">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Concealed work
15 mm </t>
  </si>
  <si>
    <t>Supplying, fitting and fixing Anglo-Indian W.C. in white glazed vitreous china ware of approved make complete in position with necessary bolts, nuts etc. Hindware/Parryware/Cera, made (a) With 'P' trap</t>
  </si>
  <si>
    <t>Supplying, fitting and fixing Shallow water closet Indian pattern (I.P.W.C.) of approved make in white vitreous chinaware in position (excluding cost of concrete for fixing).</t>
  </si>
  <si>
    <t xml:space="preserve">Supplying, fitting and fixing vitreous china best quality approved make  wash basin with C.I. brackets on 75 mm X 75 mm wooden blocks, C.P. waste fittings of 32 mm dia., one approved quality brass C.P. pillar cock of 15 mm dia., C.P. chain with rubber plug of 32 mm dia., approved quality  P.V.C. waste pipe with C.P. nut  32 mm dia., 900 mm long approved quality P.V.C. connection pipe with heavy brass C.P. nut including mending good all damages and painting the brackets with two coats of approved paint.(ii)  550 mm X 400 mm size </t>
  </si>
  <si>
    <t>Supplying ,fitting and fixing bib cock or stop cock.
(e) PTMT (Polytetra methylene terephthalate)StopCock (Prayag or Equivalent) 15 mm</t>
  </si>
  <si>
    <t>Chromium plated Concealed stop cock (Equivalent to code no. 514(A) &amp; model - tropical /sumthing special of ESSCO or similar brand</t>
  </si>
  <si>
    <t>Chromium plated Bib cock with wall flange (Equivalent to code no. 5047 &amp; model - Florentine of Jaquar or similar brand</t>
  </si>
  <si>
    <t>Chromium plated angular stop cock with wall flange (Equivalent to code no. 5083 &amp; model - Florentine of Jaquar or similar brand</t>
  </si>
  <si>
    <t>Supplying, Fitting , Fixing approved brand P.V.C CONNECTOR white flexible , with both ends coupling with heavy brass C.P. Nut , 15 mm Dia    900 mm Long</t>
  </si>
  <si>
    <t>Supplying, fitting and fixing shower of approved brand and make.
(I) Chromium plated round showr with revolving joint 100 mm dia with rubid cleaning system (equivalent to code no. 542(N) &amp; model - tropical / sumthing special of ESSCO or similar brand</t>
  </si>
  <si>
    <t>Supplying P.V.C. water storage tank of approved quality with closed top with lid (Black) - Multilayer.1500 litre capacity</t>
  </si>
  <si>
    <t>Labour for hoisting plastic water storage tank.i) Upto 1500 litre capacity.</t>
  </si>
  <si>
    <t xml:space="preserve">Supply of UPVC pipes (B Type) and fittings conforming to IS-13592-1992
(A) (i) Single Socketed 3 Mtr. Length
c) 110 mm </t>
  </si>
  <si>
    <t>Supply of UPVC pipes (B Type) and fittings conforming to IS-13592-1992
(A) (i) Single Socketed 3 Mtr. Length
(c) 160 mm</t>
  </si>
  <si>
    <t>Supply of UPVC pipes (B Type) and fittings conforming to IS-13592-1992
(B) Fittings
Pipe Clip 110 mm</t>
  </si>
  <si>
    <t>Labour for fitting and fixing U.P.V.C pipes for above ground work including cost of joining materials etc. fitting and fixing all necessary specials, cutting pipes,cutting holes in walls or R.C floor where necessary and mending good all damages excluding the cost of masonry or concrete work, if necessary but including the cost and fitting and fixing holder bat clamps (any floor) or for underground work including cutting trenches upto 1.5 mtr. and refilling the same complete as per direction of the Engineer - in - Charge.(payment will be made on centre line measurment of the total pipe line including specials)
(A) Above ground
(i) 110 mm</t>
  </si>
  <si>
    <t xml:space="preserve">Labour for fitting and fixing U.P.V.C pipes for above ground work including cost of joining materials etc. fitting and fixing all necessary specials, cutting pipes,cutting holes in walls or R.C floor where necessary and mending good all damages excluding the cost of masonry or concrete work, if necessary but including the cost and fitting and fixing holder bat clamps (any floor) or for underground work including cutting trenches upto 1.5 mtr. and refilling the same complete as per direction of the Engineer - in - Charge.(payment will be made on centre line measurment of the total pipe line including specials)
(B) Under ground
(i) 160 mm </t>
  </si>
  <si>
    <t>Supplying, fitting and fixing C.I. round grating.
(ii)  150 mm</t>
  </si>
  <si>
    <t>Supplying, fitting and fixing C.I. square jalli.
(ii)  150 mm</t>
  </si>
  <si>
    <t>Supplying fitting fixing PTMT smart shelf of approved make of size 300 mm</t>
  </si>
  <si>
    <t>Constructing Inspection pit of inside measurement 600mm X 600mm X upto 600mm (depth) with 250 mm thick 1st. class brick work in cement mortar (1:4) on all sides, bottom of the pit consisting of 100 mm thick cement concrete (1:3:6) with stone chips  over a layer of jhama brick flat soling,15 mm thick (1:4) cement plaster to inside walls and out-side walls upto G.L. and 20 mm.thick (1:4) plaster to bottom of the pit, providing necessary invert with cement concrete (1:3:6) with stone chips as per direction, neat cement finishing to entire internal surfaces, top of the pit covered with 100 mm thick R.C.C. slab (1:1.5:3) with stone chips and necessary reinforcements upto 1% and shuttering including 6 mm thick cement plaster (1:4) in all external surfaces of the slab and one 560 mm dia. R.C.C. manhole cover of approved make supplied, fitted and fixed in the slab with necessary fittings, necessary earthwork in excavation in all sorts of soil, filling sides of the pit with earth and removing spoils after work complete in all respect with all costs of labour and materials.</t>
  </si>
  <si>
    <t>Construction of septic tank of different capacities as per approved drawing with 1st class brick work in cement mortar (1:4) including two 560 mm dia. R.C.C. manhole cover(heavy type)of approved make supplied, fitted and fixed in the  100mm thick R.C.C (1:1.5:3) top slab with necessary fittings, 20mm thick cement plaster (4 : 1) with neat cement finish to the internal surfaces and 15 mm thick cement plaster (4 : 1) to outside wall upto 200 mm below G.L floor finished with 25 mm thick grey artificial stone over 100 mm thick R.C.C(1:1.5:3) bottom slab including supplying, fitting and fixing all necessry specials, fittings, S.W. tees, C.I. foot rest etc. including excavation earth in all sorts of soil, shoring, bailing out and pumping out water as necessary, ramming, dressing the bed and fefilling the sides of the tanks with earth, removing spoils, filling up the chamber with clear water, removing foreign materials from the chamber and including constructing attached inspection pit as per approved drawing and connecting all necessary pipes, joints etc. with internal plaster work and artificial stone flooring is to be done with admixture of water proofing compound @ 0.5% by weight of cement with all costs of labour and materials. For 50 users</t>
  </si>
  <si>
    <t>Construction of circular soak well 2.5 metre deep in all types of sandy soils with dry brick work upto 1.6 metre from the bottom having 150 mm intermediate cement brick work (1:4) band all round and cement brick work (1:4) upto 0.90 metre from top with 20mm thick cement plastering (1:4) to  inside face upto the depth of cement brick work, 15mm thick cement plaster (1:4) on outer face from top of the well upto G.L. and 6 mm thick cement plaster (1:4) on top of the R.C.C. cover slab  including filling bottom 1.00 metre of inside of the well with brick metal (50 mm to 63 mm size) including R.C.C. cover slab of 100 mm thick with cement conc (1:1.5:3) with stone chips with necessary reinforcement and shuttering including one 560 mm dia. R.C.C. manhole cover (heavy type)of approved make supplied, fitted and fixed in the cover slab with necessary fittings, making nacessary arrangements for pipe connections, excavation of well including shoring, dewatering and removing the exess earth from the premises as per direction complete in all respect with all costs of labour and materials. With 250 mm thick dry brick work and 250 mm thick cement brick work (6:1) and 1.00m inside dia.(SAIL/TATA/RINL)</t>
  </si>
  <si>
    <r>
      <t xml:space="preserve">Electrical Works (Schedule Item)
</t>
    </r>
    <r>
      <rPr>
        <sz val="11"/>
        <rFont val="Arial"/>
        <family val="2"/>
      </rPr>
      <t>Supply &amp; Fixing 415V 125A TPN (LT) switch in suitable SS enclosure with HRC fuses on LS &amp; NL on angle iron frame on wall incl. earthing attachment.</t>
    </r>
  </si>
  <si>
    <t>Set</t>
  </si>
  <si>
    <t>Supply &amp; Fixing 415V 125A Four pole on load change   over switch in suitable SS enclosure (Make Havells)  on angle iron frame on wall incl. earthing attachment.</t>
  </si>
  <si>
    <t>Supply &amp; fixing double door 8 way Vertical TPNMCB DB (Seimens/Legrand) with IP 42/43 protection SS  enclosure (cat no -607914) recessed in wall &amp; mending good the damages to original finish incl. interconnection with suitable size of copper wire, neutral link &amp; earthing attachment comprising of  the following accessories    (All Seimens/Legrand)
a) 125A  Four pole thermal magnetic MCCB        --- 1 no
b) 32A TP MCB                                                      --- 2 nos
c) 6 to 32A SP MCB                                             ---- 12 nos</t>
  </si>
  <si>
    <t>Supply &amp; Fixing (2+8) way SPN MCBDB (Legrand cat no- 607711) with IP-42/43 protection Concealed in wall &amp; mending good the damages to original finish incl. Interconnection    with suitable copper wire &amp; nuetral link incl. earthing attachment comprising with the following (All Legrand):
a) 40A DP MCB isolator &amp; necy. connection  --- 1 no
b) 6 to 16A SP MCB as required breaking capacity 
    10KA &amp; C characteristic                                    ---- 8 nos</t>
  </si>
  <si>
    <t xml:space="preserve">Supply &amp; Fixing 415V  32A TPN switch (LT) in suitable SS enclosure with HRC fuses on LS &amp; NL on angle iron frame on wall incl. earthing attachment of the following capacities: (Pump/Compound Ltg)  </t>
  </si>
  <si>
    <t>Supply &amp; Fixing multitune call bell on suitable board on wall</t>
  </si>
  <si>
    <t xml:space="preserve">Laying of the following XLPE Al armoured cable incl. 2 x 10 SWG G.I. Earth continuity conductor recessed in wall &amp; mending good the damages to original finish:-
a) 3.5 x 35 sq mm </t>
  </si>
  <si>
    <t xml:space="preserve">Laying of the following XLPE Al armoured cable incl. 2 x 10 SWG G.I. Earth continuity conductor recessed in wall &amp; mending good the damages to original finish:-
b) 2 x 6 sq mm </t>
  </si>
  <si>
    <t>Laying of the  XLPE Al armoured cable in underground trench 460mm wide x 760mm average depth. With brick protection on the top of the cable with 8 (eight)  nos. bricks per mtr. Including filling the space between the brick &amp; cable and also the trench with shifted soil. levelling up and  restoring surface duly rammed.
a) 4x6 sq mm</t>
  </si>
  <si>
    <t>Laying of the  XLPE Al armoured cable incl. 2 x 10 SWG G.I. Earth continuity conductor on wall by S/F MS  saddles 
a) 4x6 sq mm</t>
  </si>
  <si>
    <t>Supply &amp; laying medium gauge G.I.Pipe(ISI-Medium) for cable protection 
a) 50 mm dia</t>
  </si>
  <si>
    <t>Supply &amp; laying medium gauge G.I.Pipe(ISI-Medium) for cable protection 
b) 40 mm dia</t>
  </si>
  <si>
    <t xml:space="preserve">Supply &amp; fixing compression type gland with brass gland brass ring incl. socketing the ends off by crimping method incl. S/F solderless socket (Dowels make) &amp; jointing ,materials etc. Of the following XLPE/A cable:
a) 3.5 x 35 sq mm </t>
  </si>
  <si>
    <t xml:space="preserve">Supply &amp; fixing compression type gland with brass gland brass ring incl. socketing the ends off by crimping method incl. S/F solderless socket (Dowels make) &amp; jointing ,materials etc. Of the following XLPE/A cable:
b) 4 x 6 sq mm </t>
  </si>
  <si>
    <t xml:space="preserve">Supply &amp; fixing compression type gland with brass gland brass ring incl. socketing the ends off by crimping method incl. S/F solderless socket (Dowels make) &amp; jointing ,materials etc. Of the following XLPE/A cable:
c) 2 x 6 sq mm </t>
  </si>
  <si>
    <t>Supply &amp; drawing of 1.1 Kv grade single core stranded 'FR' Pvc insulated &amp; unsheathed copper wire (brand appr by EIC) of the following sizes through alkathene pipe recessed in wall. 
a) 4x16+2x10 sq mm through 25mm Alka. Pipe (VTPN)</t>
  </si>
  <si>
    <t>Supply &amp; drawing of 1.1 Kv grade single core stranded 'FR' Pvc insulated &amp; unsheathed copper wire (brand appr by EIC) of the following sizes through alkathene pipe recessed in wall. 
b)2x6+1x4 sq mm through 19mm Alka.Pipe (SPNDB)</t>
  </si>
  <si>
    <t>Supply &amp; drawing of 1.1 Kv grade single core stranded 'FR' Pvc insulated &amp; unsheathed copper wire (brand appr by EIC) of the following sizes through alkathene pipe recessed in wall. 
c)2x4+1x2.5 sq mm through 19mm Alka.Pipe (Computer)</t>
  </si>
  <si>
    <t>Supply &amp; drawing of 1.1 Kv grade single core stranded 'FR' Pvc insulated &amp; unsheathed copper wire (brand appr by EIC) of the following sizes through alkathene pipe recessed in wall. 
d) 2x2.5+1x1.5 sqmm through 19mm Alka.pipe (P.P &amp; Com)</t>
  </si>
  <si>
    <t>Supply &amp; drawing of 1.1 Kv grade single core stranded 'FR' Pvc insulated &amp; unsheathed copper wire (brand appr by EIC) of the following sizes through alkathene pipe recessed in wall. 
e) 3x1.5 sq mm through 19mm Alkathene pipe</t>
  </si>
  <si>
    <t xml:space="preserve">Distn. wiring in 3 x 1.5 sqmm single core stranded 'FR' PVC insulated &amp; unsheathed single core stranded copper wire (Gloster/Finolex/Havells) in 19 mm bore, 3 mm thick polythen pipe complete with all accessories embedded in wall to light/ fan/call bell points with Modular type switch (Brand approved by EIC) fixed on Modular GI switch board with top cover plate flushed in wall incl. mending good damages to original finish </t>
  </si>
  <si>
    <t>Pts</t>
  </si>
  <si>
    <t>Distribution wiring in 1.1 KV grade 3 x 1.5 sq mm single core stranded 'FR' PVC insulated &amp; unsheathed copper wire (brand approved by EIC) in 19mm bore, 3mm thickpolythene pipe complete with all accessories embedded in wall to 240 V 6A 5 pin plug point incl. S&amp;F 240V 6A 3 pin  modular type plug socket &amp; modular type switch(Brand appr. by EIC) incl. S&amp;F earth continuity wire fixed on 4 module  GI switch board with 3/4 module top cover plate flushed in wall incl mending good damage to original finish. (on board)</t>
  </si>
  <si>
    <t>Distribution wiring in 1.1 KV grade 3 x 1.5 sq mm single core stranded 'FR' PVC insulated &amp; unsheathed copper wire (brand approved by EIC) in 19mm bore, 3mm thickpolythene pipe complete with all accessories embedded in wall to 240 V 6A 5 pin plug point incl. S&amp;F 2 nos 240V 6A 3 pin  modular type plug socket &amp; modular type switch(Brand appr. by EIC) incl. S&amp;F earth continuity wire fixed on 8 module  GI switch board with 7/8 module top cover plate flushed in wall incl mending good damage to original finish. (Ave run 4.5 mtr)</t>
  </si>
  <si>
    <t>Supply &amp; fixing of Modular type computer plug / PP board of 12 module GI box with cover plate recessed in wall comprising of the following(All cabtree):
a) 6/16A socket &amp; 16A switch                             ---1 set 
b) 6A socket &amp; 6A switch                                     --- 3 sets</t>
  </si>
  <si>
    <t xml:space="preserve">Supply &amp; fixing of Modular type 16A control switch of 2 module GI box with cover plate recessed in wall comprising of the following (All cabtree):                                                                                                                                                             a) 16A switch                                                            ---1 set </t>
  </si>
  <si>
    <t>Supplying &amp; Fixing of Box type fan clamp of 150mm dia &amp; 80mm depth made of 16 SWG CRCA sheet with one end duly sealed by cover, properly welded, incl. S&amp;F 12mm dia 600mm long MS rod duly bent at the centre position of rod to grip fan bobbin properly, incl. binding the rod and fan box with reinforcement by 22 SWG steel binding wire, incl. supply &amp; covering the box with alkathene sheet, placed in order to prevent concrete from entering the box.</t>
  </si>
  <si>
    <t>Supply &amp; Fixing electronics step type, Moduler Socket type (2 module), Fan regulator (Cabtree)</t>
  </si>
  <si>
    <t xml:space="preserve">Earthing the the Installation by 50 mm dia G.I. Pipe (ISI -M) 3.64 mtr long &amp; 1x4 SWG G.I.(Hot dip) wire (4 mtr    long) with suitable nuts, bolts &amp; washer etc. Incl S/F 15 mm dia GI protection pipe (1 mtr long) to be filled with bitumen partly under ground level &amp; partly under ground level driven to an depth of 3.65 mtr below the ground level. </t>
  </si>
  <si>
    <t xml:space="preserve">Supply &amp; fixing earth busbar of galvanised (Hot dip) MS flat 25mm x 6mm on wall having clearance of 6mm from wall Incl providing drilled holes onthe busbar complete with nuts, bolts &amp; washers spacing insulator etc. as required   </t>
  </si>
  <si>
    <t>Supplying &amp; Fixing GI waterproof type looping cable box size 200x150x100 mm deep having 4 mm thick comprising of one 250V 15 A kit-kat fuse unit, one NL on porcelain insulator, one compression type brass cable gland for upto 2- core 16 sqmm PVC/A cable and having lined with rubber gasketted GI top cover with brass machine screws etc., earthing terminal with lug, on steel tubular pole near base, including S&amp;F 40x6 mm thick, MS clamps with bolts, nuts etc. including painting with anticorrosive paint.</t>
  </si>
  <si>
    <r>
      <t xml:space="preserve">Electrical Works (Non Schedule Item)
</t>
    </r>
    <r>
      <rPr>
        <sz val="11"/>
        <rFont val="Arial"/>
        <family val="2"/>
      </rPr>
      <t>Supply  &amp; Fixing 6 Module flush type with Starter,  25A DP MCB , Plug &amp; top with Indicator (Make North-West).c)</t>
    </r>
  </si>
  <si>
    <t>SUPPLY OF  4ft. Long  twin 18 watt LEDTube Light fittings(Make-crompton  LTT 8-20-865 , IGP 131 LT 8-16)</t>
  </si>
  <si>
    <t>SUPPLY OF  2ft. Long 8 watt LEDTube Light fittings(Make-crompton  LTT 8-8 , IGP 131 LT 8-16)</t>
  </si>
  <si>
    <t xml:space="preserve">Supply &amp; delevery of 1.1 Kv grade XLPE Aluminium armoured cable(make Gloster/Nicco/Havells) 
a) 3.5 x 35 sq mm  </t>
  </si>
  <si>
    <t>Supply &amp; delevery of 1.1 Kv grade XLPE Aluminium armoured cable(make Gloster/Nicco/Havells) 
b) 4x6 sq mm</t>
  </si>
  <si>
    <t>Supply &amp; delevery of 1.1 Kv grade XLPE Aluminium armoured cable(make Gloster/Nicco/Havells) 
c) 2 x 6 sq mm (For compound light)</t>
  </si>
  <si>
    <t>Supply &amp; fixing of  Ceiling Fan (Orient,New Bridge) complete with all acessaries Incl S/F copper flex wire 
a) 1200mm sweep</t>
  </si>
  <si>
    <t>Supply &amp; fixing of  Ceiling Fan (Orient,New Bridge) complete with all acessaries Incl S/F copper flex wire 
b) 1400mm sweep</t>
  </si>
  <si>
    <t>Supply &amp; fixing of  Ceiling Fan (Orient,New Bridge) complete with all acessaries Incl S/F copper flex wire 
c) 900mm sweep</t>
  </si>
  <si>
    <t>Supply &amp; fixing of 400mm sweep wall bracket Fan occilating type (Orient- wall 45) complete with all acessaries Incl S/F necy copper flex wire.</t>
  </si>
  <si>
    <t>Supply of Mirror optic surface mounted luminairies (Make philips, cat no -TCS 605 2x TLD 36 w EBE) incl S/F 2x TLD-36w tube lamp (Philips)</t>
  </si>
  <si>
    <t>Supply &amp; fixing only of the following Exhaust Fan (Make ;- E.P.C.) with louvre shutter after cutting wall &amp; mening good the damages.
a) 230 mm (9") sweep exhaust fan</t>
  </si>
  <si>
    <t>Supply &amp; fixing only of the following Exhaust Fan (Make ;- E.P.C.) with louvre shutter after cutting wall &amp; mening good the damages.
b) 300 mm (12") sweep exhaust fan</t>
  </si>
  <si>
    <t>Supply &amp; fixing  compact, ultra low enrgy, modern design utility  Bulk Head light fitting with IP 65 protection (Make Crompton, Cat No. LBHE-10-CDL).</t>
  </si>
  <si>
    <t xml:space="preserve">Supply &amp; fixing 9w LED Lamp (Philips) for batten point </t>
  </si>
  <si>
    <t>Supply &amp; drawing copper Pipe  with necessary insulation etc. complete</t>
  </si>
  <si>
    <t>Installation charge including Supply &amp; fixing angle support, fastener etc. on wall &amp; finally testing commisioninng to satisfactory operation</t>
  </si>
  <si>
    <t>Supply of Single  phase 240V 1 HP (0.74Kw) stainless steel bore well submersible Pump Motor set suitable for 150mm bore well having overall head of (20 mtr to 30 mtr) &amp; discharge of  (370 LPM to315 LPM). The discharge outlet size will be 50mm (1.5" inch) (Make KSB/Kirloskar)</t>
  </si>
  <si>
    <t>Supply &amp; Laying 3 core 1.5 sqmm flat submersible cable (Finolex) .</t>
  </si>
  <si>
    <t>Supply &amp; installation of G.I. pipe Vertical column pipe  (Make TATA-M) pipe having heavy duty G.I. socket/elbow (TATA) incl cutting &amp; threading as required 
a) 40mm dia  (For &amp; upto building)</t>
  </si>
  <si>
    <t>Supply &amp; installation of G.I. pipe Vertical column pipe  (Make TATA-M) pipe having heavy duty G.I. socket/elbow (TATA) incl cutting &amp; threading as required 
b)  25mm dia</t>
  </si>
  <si>
    <t>Supply &amp; fixing 40 mm dia Gunmetal Peets Valve(ISI)(Tested 21 kg per cm)</t>
  </si>
  <si>
    <t>Supply &amp; fixing 40 mm dia G.I. Union</t>
  </si>
  <si>
    <t>Labour charge for Testing &amp; Lowering  the submersible Monoblock Pump motor set with submersible cable along with the pipes into the U.G.R. after socketing the  pipes step by step including arrangement for tools &amp; Tackles  &amp; providing suitable manpower to satisfactory operation.</t>
  </si>
  <si>
    <t>item</t>
  </si>
  <si>
    <t>Name of Work: Construction of Bidhannagar Women Police Station Building within Electronic Complex Police Station at Block –Dn -58, Sector –V, Salt Lake, Kolkata.</t>
  </si>
  <si>
    <t xml:space="preserve">Tender Inviting Authority: The Additional Chief Engineer,  W.B.P.H&amp;.I.D.Corpn. Ltd. </t>
  </si>
  <si>
    <t>Contract No:  WBPHIDCL/ACE/NIT- 102(e)/2018-2019 (2nd Call) For Sl. No. 4</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</si>
</sst>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000"/>
    <numFmt numFmtId="181" formatCode="0.0"/>
    <numFmt numFmtId="182" formatCode="0.000"/>
    <numFmt numFmtId="183" formatCode="0.0000%"/>
    <numFmt numFmtId="184" formatCode="0.00000"/>
    <numFmt numFmtId="185" formatCode="0.000%"/>
    <numFmt numFmtId="186" formatCode="&quot;₹&quot;\ #,##0.00"/>
    <numFmt numFmtId="187" formatCode="[$-4009]dd\ mmmm\ yyyy"/>
    <numFmt numFmtId="188" formatCode="[$-409]hh:mm:ss\ AM/PM"/>
    <numFmt numFmtId="189" formatCode="0.000000"/>
    <numFmt numFmtId="190" formatCode="0.0000000"/>
    <numFmt numFmtId="191" formatCode="0.00000000"/>
    <numFmt numFmtId="192" formatCode="0.000000000"/>
    <numFmt numFmtId="193" formatCode="0.0000000000"/>
    <numFmt numFmtId="194" formatCode="[$-809]dd\ mmmm\ yyyy"/>
  </numFmts>
  <fonts count="7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u val="single"/>
      <sz val="16"/>
      <name val="Arial"/>
      <family val="2"/>
    </font>
    <font>
      <b/>
      <u val="single"/>
      <sz val="14"/>
      <name val="Arial"/>
      <family val="2"/>
    </font>
    <font>
      <sz val="11"/>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b/>
      <i/>
      <sz val="11"/>
      <color indexed="8"/>
      <name val="Calibri"/>
      <family val="2"/>
    </font>
    <font>
      <b/>
      <sz val="11"/>
      <color indexed="18"/>
      <name val="Arial"/>
      <family val="2"/>
    </font>
    <font>
      <b/>
      <sz val="12"/>
      <color indexed="16"/>
      <name val="Arial"/>
      <family val="2"/>
    </font>
    <font>
      <sz val="11"/>
      <color indexed="31"/>
      <name val="Arial"/>
      <family val="2"/>
    </font>
    <font>
      <b/>
      <sz val="14"/>
      <color indexed="17"/>
      <name val="Arial"/>
      <family val="2"/>
    </font>
    <font>
      <b/>
      <sz val="11"/>
      <color indexed="16"/>
      <name val="Arial"/>
      <family val="2"/>
    </font>
    <font>
      <sz val="10"/>
      <color indexed="8"/>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b/>
      <i/>
      <sz val="11"/>
      <color theme="1"/>
      <name val="Calibri"/>
      <family val="2"/>
    </font>
    <font>
      <b/>
      <sz val="11"/>
      <color rgb="FF000066"/>
      <name val="Arial"/>
      <family val="2"/>
    </font>
    <font>
      <b/>
      <sz val="12"/>
      <color rgb="FF800000"/>
      <name val="Arial"/>
      <family val="2"/>
    </font>
    <font>
      <sz val="11"/>
      <color theme="4" tint="0.7999799847602844"/>
      <name val="Arial"/>
      <family val="2"/>
    </font>
    <font>
      <b/>
      <sz val="14"/>
      <color theme="6" tint="-0.4999699890613556"/>
      <name val="Arial"/>
      <family val="2"/>
    </font>
    <font>
      <b/>
      <sz val="11"/>
      <color rgb="FF800000"/>
      <name val="Arial"/>
      <family val="2"/>
    </font>
    <font>
      <sz val="10"/>
      <color rgb="FF000000"/>
      <name val="Arial"/>
      <family val="2"/>
    </font>
    <font>
      <sz val="11"/>
      <color theme="1"/>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style="thin"/>
      <right/>
      <top style="thin"/>
      <bottom/>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color indexed="8"/>
      </left>
      <right>
        <color indexed="63"/>
      </right>
      <top style="thin">
        <color indexed="8"/>
      </top>
      <bottom/>
    </border>
    <border>
      <left style="thin">
        <color indexed="8"/>
      </left>
      <right style="thin">
        <color indexed="8"/>
      </right>
      <top style="thin">
        <color indexed="8"/>
      </top>
      <bottom/>
    </border>
    <border>
      <left>
        <color indexed="63"/>
      </left>
      <right>
        <color indexed="63"/>
      </right>
      <top>
        <color indexed="63"/>
      </top>
      <bottom style="thin"/>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6" fontId="0" fillId="0" borderId="0" applyFont="0" applyFill="0" applyBorder="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2"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42">
    <xf numFmtId="0" fontId="0" fillId="0" borderId="0" xfId="0" applyFont="1" applyAlignment="1">
      <alignment/>
    </xf>
    <xf numFmtId="0" fontId="3" fillId="0" borderId="0" xfId="59" applyNumberFormat="1" applyFont="1" applyFill="1" applyBorder="1" applyAlignment="1">
      <alignment vertical="center"/>
      <protection/>
    </xf>
    <xf numFmtId="0" fontId="66" fillId="0" borderId="0" xfId="59" applyNumberFormat="1" applyFont="1" applyFill="1" applyBorder="1" applyAlignment="1" applyProtection="1">
      <alignment vertical="center"/>
      <protection locked="0"/>
    </xf>
    <xf numFmtId="0" fontId="66" fillId="0" borderId="0" xfId="59" applyNumberFormat="1" applyFont="1" applyFill="1" applyBorder="1" applyAlignment="1">
      <alignment vertical="center"/>
      <protection/>
    </xf>
    <xf numFmtId="0" fontId="2" fillId="0" borderId="0" xfId="59" applyNumberFormat="1" applyFont="1" applyFill="1" applyBorder="1" applyAlignment="1">
      <alignment vertical="center"/>
      <protection/>
    </xf>
    <xf numFmtId="0" fontId="4" fillId="0" borderId="0" xfId="59" applyNumberFormat="1" applyFont="1" applyFill="1" applyBorder="1" applyAlignment="1">
      <alignment horizontal="left"/>
      <protection/>
    </xf>
    <xf numFmtId="0" fontId="67" fillId="0" borderId="0" xfId="59" applyNumberFormat="1" applyFont="1" applyFill="1" applyBorder="1" applyAlignment="1">
      <alignment horizontal="left"/>
      <protection/>
    </xf>
    <xf numFmtId="0" fontId="3" fillId="0" borderId="0" xfId="59" applyNumberFormat="1" applyFont="1" applyFill="1" applyAlignment="1" applyProtection="1">
      <alignment vertical="center"/>
      <protection locked="0"/>
    </xf>
    <xf numFmtId="0" fontId="66" fillId="0" borderId="0" xfId="59" applyNumberFormat="1" applyFont="1" applyFill="1" applyAlignment="1" applyProtection="1">
      <alignment vertical="center"/>
      <protection locked="0"/>
    </xf>
    <xf numFmtId="0" fontId="3" fillId="0" borderId="0" xfId="59" applyNumberFormat="1" applyFont="1" applyFill="1" applyAlignment="1">
      <alignment vertical="center"/>
      <protection/>
    </xf>
    <xf numFmtId="0" fontId="66" fillId="0" borderId="0" xfId="59" applyNumberFormat="1" applyFont="1" applyFill="1" applyAlignment="1">
      <alignment vertical="center"/>
      <protection/>
    </xf>
    <xf numFmtId="0" fontId="2" fillId="0" borderId="10" xfId="59" applyNumberFormat="1" applyFont="1" applyFill="1" applyBorder="1" applyAlignment="1">
      <alignment horizontal="center" vertical="top" wrapText="1"/>
      <protection/>
    </xf>
    <xf numFmtId="0" fontId="3" fillId="0" borderId="0" xfId="59" applyNumberFormat="1" applyFont="1" applyFill="1">
      <alignment/>
      <protection/>
    </xf>
    <xf numFmtId="0" fontId="66" fillId="0" borderId="0" xfId="59" applyNumberFormat="1" applyFont="1" applyFill="1">
      <alignment/>
      <protection/>
    </xf>
    <xf numFmtId="0" fontId="2" fillId="0" borderId="11" xfId="59" applyNumberFormat="1" applyFont="1" applyFill="1" applyBorder="1" applyAlignment="1">
      <alignment horizontal="center" vertical="top" wrapText="1"/>
      <protection/>
    </xf>
    <xf numFmtId="0" fontId="3" fillId="0" borderId="0" xfId="59" applyNumberFormat="1" applyFont="1" applyFill="1" applyAlignment="1">
      <alignment vertical="top"/>
      <protection/>
    </xf>
    <xf numFmtId="0" fontId="66" fillId="0" borderId="0" xfId="59" applyNumberFormat="1" applyFont="1" applyFill="1" applyAlignment="1">
      <alignment vertical="top"/>
      <protection/>
    </xf>
    <xf numFmtId="0" fontId="3" fillId="0" borderId="10" xfId="59" applyNumberFormat="1" applyFont="1" applyFill="1" applyBorder="1" applyAlignment="1" applyProtection="1">
      <alignment vertical="top"/>
      <protection/>
    </xf>
    <xf numFmtId="0" fontId="3" fillId="0" borderId="0" xfId="59" applyNumberFormat="1" applyFont="1" applyFill="1" applyAlignment="1" applyProtection="1">
      <alignment vertical="top"/>
      <protection/>
    </xf>
    <xf numFmtId="0" fontId="0" fillId="0" borderId="0" xfId="59" applyNumberFormat="1" applyFill="1">
      <alignment/>
      <protection/>
    </xf>
    <xf numFmtId="0" fontId="68" fillId="0" borderId="0" xfId="59" applyNumberFormat="1" applyFont="1" applyFill="1">
      <alignment/>
      <protection/>
    </xf>
    <xf numFmtId="0" fontId="69" fillId="0" borderId="0" xfId="65" applyNumberFormat="1" applyFont="1" applyFill="1" applyBorder="1" applyAlignment="1" applyProtection="1">
      <alignment horizontal="center" vertical="center"/>
      <protection/>
    </xf>
    <xf numFmtId="0" fontId="2" fillId="0" borderId="12" xfId="65" applyNumberFormat="1" applyFont="1" applyFill="1" applyBorder="1" applyAlignment="1" applyProtection="1">
      <alignment horizontal="left" vertical="top" wrapText="1"/>
      <protection/>
    </xf>
    <xf numFmtId="0" fontId="2" fillId="0" borderId="13" xfId="65" applyNumberFormat="1" applyFont="1" applyFill="1" applyBorder="1" applyAlignment="1">
      <alignment horizontal="center" vertical="top" wrapText="1"/>
      <protection/>
    </xf>
    <xf numFmtId="0" fontId="70" fillId="0" borderId="10" xfId="65" applyNumberFormat="1" applyFont="1" applyFill="1" applyBorder="1" applyAlignment="1">
      <alignment vertical="top" wrapText="1"/>
      <protection/>
    </xf>
    <xf numFmtId="0" fontId="3" fillId="0" borderId="11" xfId="65" applyNumberFormat="1" applyFont="1" applyFill="1" applyBorder="1" applyAlignment="1">
      <alignment vertical="top" wrapText="1"/>
      <protection/>
    </xf>
    <xf numFmtId="0" fontId="2" fillId="0" borderId="11" xfId="65" applyNumberFormat="1" applyFont="1" applyFill="1" applyBorder="1" applyAlignment="1">
      <alignment horizontal="left" vertical="top"/>
      <protection/>
    </xf>
    <xf numFmtId="0" fontId="2" fillId="0" borderId="12" xfId="65" applyNumberFormat="1" applyFont="1" applyFill="1" applyBorder="1" applyAlignment="1">
      <alignment horizontal="left" vertical="top"/>
      <protection/>
    </xf>
    <xf numFmtId="0" fontId="3" fillId="0" borderId="14" xfId="65" applyNumberFormat="1" applyFont="1" applyFill="1" applyBorder="1" applyAlignment="1">
      <alignment vertical="top"/>
      <protection/>
    </xf>
    <xf numFmtId="0" fontId="6" fillId="0" borderId="15" xfId="65" applyNumberFormat="1" applyFont="1" applyFill="1" applyBorder="1" applyAlignment="1">
      <alignment vertical="top"/>
      <protection/>
    </xf>
    <xf numFmtId="0" fontId="3" fillId="0" borderId="15" xfId="65" applyNumberFormat="1" applyFont="1" applyFill="1" applyBorder="1" applyAlignment="1">
      <alignment vertical="top"/>
      <protection/>
    </xf>
    <xf numFmtId="0" fontId="14" fillId="0" borderId="10" xfId="65" applyNumberFormat="1" applyFont="1" applyFill="1" applyBorder="1" applyAlignment="1" applyProtection="1">
      <alignment vertical="center" wrapText="1"/>
      <protection locked="0"/>
    </xf>
    <xf numFmtId="0" fontId="71" fillId="33" borderId="10" xfId="65" applyNumberFormat="1" applyFont="1" applyFill="1" applyBorder="1" applyAlignment="1" applyProtection="1">
      <alignment vertical="center" wrapText="1"/>
      <protection locked="0"/>
    </xf>
    <xf numFmtId="0" fontId="72" fillId="0" borderId="10" xfId="65" applyNumberFormat="1" applyFont="1" applyFill="1" applyBorder="1" applyAlignment="1">
      <alignment vertical="top"/>
      <protection/>
    </xf>
    <xf numFmtId="0" fontId="13" fillId="0" borderId="10" xfId="65" applyNumberFormat="1" applyFont="1" applyFill="1" applyBorder="1" applyAlignment="1" applyProtection="1">
      <alignment vertical="center" wrapText="1"/>
      <protection locked="0"/>
    </xf>
    <xf numFmtId="0" fontId="13" fillId="0" borderId="10" xfId="70" applyNumberFormat="1" applyFont="1" applyFill="1" applyBorder="1" applyAlignment="1" applyProtection="1">
      <alignment vertical="center" wrapText="1"/>
      <protection locked="0"/>
    </xf>
    <xf numFmtId="0" fontId="14" fillId="0" borderId="10" xfId="65" applyNumberFormat="1" applyFont="1" applyFill="1" applyBorder="1" applyAlignment="1" applyProtection="1">
      <alignment vertical="center" wrapText="1"/>
      <protection/>
    </xf>
    <xf numFmtId="0" fontId="11" fillId="0" borderId="0" xfId="65" applyNumberFormat="1" applyFill="1">
      <alignment/>
      <protection/>
    </xf>
    <xf numFmtId="2" fontId="73" fillId="0" borderId="11" xfId="65" applyNumberFormat="1" applyFont="1" applyFill="1" applyBorder="1" applyAlignment="1">
      <alignment vertical="top"/>
      <protection/>
    </xf>
    <xf numFmtId="10" fontId="74" fillId="33" borderId="10" xfId="70" applyNumberFormat="1" applyFont="1" applyFill="1" applyBorder="1" applyAlignment="1" applyProtection="1">
      <alignment horizontal="center" vertical="center"/>
      <protection locked="0"/>
    </xf>
    <xf numFmtId="2" fontId="6" fillId="0" borderId="16" xfId="65" applyNumberFormat="1" applyFont="1" applyFill="1" applyBorder="1" applyAlignment="1">
      <alignment horizontal="right" vertical="top"/>
      <protection/>
    </xf>
    <xf numFmtId="2" fontId="6" fillId="0" borderId="17" xfId="65" applyNumberFormat="1" applyFont="1" applyFill="1" applyBorder="1" applyAlignment="1">
      <alignment vertical="top"/>
      <protection/>
    </xf>
    <xf numFmtId="0" fontId="17" fillId="0" borderId="11" xfId="65" applyNumberFormat="1" applyFont="1" applyFill="1" applyBorder="1" applyAlignment="1">
      <alignment vertical="top" wrapText="1"/>
      <protection/>
    </xf>
    <xf numFmtId="2" fontId="6" fillId="0" borderId="11" xfId="42" applyNumberFormat="1" applyFont="1" applyFill="1" applyBorder="1" applyAlignment="1">
      <alignment vertical="top"/>
    </xf>
    <xf numFmtId="180" fontId="3" fillId="0" borderId="11" xfId="65" applyNumberFormat="1" applyFont="1" applyFill="1" applyBorder="1" applyAlignment="1">
      <alignment vertical="center" readingOrder="1"/>
      <protection/>
    </xf>
    <xf numFmtId="0" fontId="3" fillId="0" borderId="11" xfId="59" applyNumberFormat="1" applyFont="1" applyFill="1" applyBorder="1" applyAlignment="1">
      <alignment horizontal="left" vertical="center" readingOrder="1"/>
      <protection/>
    </xf>
    <xf numFmtId="0" fontId="3" fillId="0" borderId="11" xfId="65" applyNumberFormat="1" applyFont="1" applyFill="1" applyBorder="1" applyAlignment="1">
      <alignment vertical="center" readingOrder="1"/>
      <protection/>
    </xf>
    <xf numFmtId="0" fontId="2" fillId="0" borderId="11" xfId="59" applyNumberFormat="1" applyFont="1" applyFill="1" applyBorder="1" applyAlignment="1" applyProtection="1">
      <alignment horizontal="right" vertical="center" readingOrder="1"/>
      <protection/>
    </xf>
    <xf numFmtId="0" fontId="3" fillId="0" borderId="11" xfId="59" applyNumberFormat="1" applyFont="1" applyFill="1" applyBorder="1" applyAlignment="1">
      <alignment vertical="center" readingOrder="1"/>
      <protection/>
    </xf>
    <xf numFmtId="0" fontId="2" fillId="0" borderId="11" xfId="59" applyNumberFormat="1" applyFont="1" applyFill="1" applyBorder="1" applyAlignment="1" applyProtection="1">
      <alignment horizontal="left" vertical="center" readingOrder="1"/>
      <protection locked="0"/>
    </xf>
    <xf numFmtId="0" fontId="3" fillId="0" borderId="11" xfId="59" applyNumberFormat="1" applyFont="1" applyFill="1" applyBorder="1" applyAlignment="1" applyProtection="1">
      <alignment vertical="center" readingOrder="1"/>
      <protection/>
    </xf>
    <xf numFmtId="0" fontId="2" fillId="0" borderId="18" xfId="59" applyNumberFormat="1" applyFont="1" applyFill="1" applyBorder="1" applyAlignment="1" applyProtection="1">
      <alignment horizontal="right" vertical="center" readingOrder="1"/>
      <protection locked="0"/>
    </xf>
    <xf numFmtId="0" fontId="2" fillId="0" borderId="19" xfId="59" applyNumberFormat="1" applyFont="1" applyFill="1" applyBorder="1" applyAlignment="1" applyProtection="1">
      <alignment horizontal="center" vertical="center" wrapText="1" readingOrder="1"/>
      <protection locked="0"/>
    </xf>
    <xf numFmtId="0" fontId="2" fillId="0" borderId="11" xfId="59" applyNumberFormat="1" applyFont="1" applyFill="1" applyBorder="1" applyAlignment="1" applyProtection="1">
      <alignment horizontal="center" vertical="center" wrapText="1" readingOrder="1"/>
      <protection locked="0"/>
    </xf>
    <xf numFmtId="0" fontId="2" fillId="0" borderId="20" xfId="65" applyNumberFormat="1" applyFont="1" applyFill="1" applyBorder="1" applyAlignment="1">
      <alignment horizontal="right" vertical="center" readingOrder="1"/>
      <protection/>
    </xf>
    <xf numFmtId="180" fontId="2" fillId="0" borderId="20" xfId="65" applyNumberFormat="1" applyFont="1" applyFill="1" applyBorder="1" applyAlignment="1">
      <alignment horizontal="right" vertical="center" readingOrder="1"/>
      <protection/>
    </xf>
    <xf numFmtId="0" fontId="3" fillId="0" borderId="11" xfId="65" applyNumberFormat="1" applyFont="1" applyFill="1" applyBorder="1" applyAlignment="1">
      <alignment vertical="center" wrapText="1" readingOrder="1"/>
      <protection/>
    </xf>
    <xf numFmtId="0" fontId="2" fillId="0" borderId="11" xfId="59" applyNumberFormat="1" applyFont="1" applyFill="1" applyBorder="1" applyAlignment="1" applyProtection="1">
      <alignment horizontal="right" vertical="center" readingOrder="1"/>
      <protection locked="0"/>
    </xf>
    <xf numFmtId="0" fontId="2" fillId="33" borderId="18" xfId="59" applyNumberFormat="1" applyFont="1" applyFill="1" applyBorder="1" applyAlignment="1" applyProtection="1">
      <alignment horizontal="right" vertical="center" readingOrder="1"/>
      <protection locked="0"/>
    </xf>
    <xf numFmtId="0" fontId="2" fillId="0" borderId="10" xfId="59" applyNumberFormat="1" applyFont="1" applyFill="1" applyBorder="1" applyAlignment="1" applyProtection="1">
      <alignment horizontal="center" vertical="center" wrapText="1" readingOrder="1"/>
      <protection locked="0"/>
    </xf>
    <xf numFmtId="2" fontId="2" fillId="0" borderId="20" xfId="64" applyNumberFormat="1" applyFont="1" applyFill="1" applyBorder="1" applyAlignment="1">
      <alignment horizontal="right" vertical="center" readingOrder="1"/>
      <protection/>
    </xf>
    <xf numFmtId="0" fontId="3" fillId="34" borderId="0" xfId="59" applyNumberFormat="1" applyFont="1" applyFill="1" applyAlignment="1">
      <alignment vertical="top"/>
      <protection/>
    </xf>
    <xf numFmtId="0" fontId="2" fillId="0" borderId="13" xfId="59" applyNumberFormat="1" applyFont="1" applyFill="1" applyBorder="1" applyAlignment="1">
      <alignment horizontal="center" vertical="top" wrapText="1"/>
      <protection/>
    </xf>
    <xf numFmtId="0" fontId="2" fillId="0" borderId="12" xfId="59" applyNumberFormat="1" applyFont="1" applyFill="1" applyBorder="1" applyAlignment="1">
      <alignment horizontal="center" vertical="top" wrapText="1"/>
      <protection/>
    </xf>
    <xf numFmtId="0" fontId="3" fillId="0" borderId="12" xfId="65" applyNumberFormat="1" applyFont="1" applyFill="1" applyBorder="1" applyAlignment="1">
      <alignment horizontal="center" vertical="top"/>
      <protection/>
    </xf>
    <xf numFmtId="0" fontId="2" fillId="0" borderId="16" xfId="59" applyNumberFormat="1" applyFont="1" applyFill="1" applyBorder="1" applyAlignment="1">
      <alignment horizontal="center" vertical="top" wrapText="1"/>
      <protection/>
    </xf>
    <xf numFmtId="0" fontId="2" fillId="0" borderId="17" xfId="59" applyNumberFormat="1" applyFont="1" applyFill="1" applyBorder="1" applyAlignment="1">
      <alignment horizontal="center" vertical="top" wrapText="1"/>
      <protection/>
    </xf>
    <xf numFmtId="0" fontId="72" fillId="0" borderId="14" xfId="59" applyNumberFormat="1" applyFont="1" applyFill="1" applyBorder="1" applyAlignment="1" applyProtection="1">
      <alignment vertical="top"/>
      <protection/>
    </xf>
    <xf numFmtId="0" fontId="3" fillId="0" borderId="0" xfId="59" applyNumberFormat="1" applyFont="1" applyFill="1" applyBorder="1">
      <alignment/>
      <protection/>
    </xf>
    <xf numFmtId="0" fontId="0" fillId="0" borderId="0" xfId="59" applyNumberFormat="1" applyFill="1" applyBorder="1">
      <alignment/>
      <protection/>
    </xf>
    <xf numFmtId="2" fontId="3" fillId="0" borderId="0" xfId="59" applyNumberFormat="1" applyFont="1" applyFill="1">
      <alignment/>
      <protection/>
    </xf>
    <xf numFmtId="0" fontId="3" fillId="0" borderId="0" xfId="59" applyNumberFormat="1" applyFont="1" applyFill="1" applyAlignment="1">
      <alignment/>
      <protection/>
    </xf>
    <xf numFmtId="0" fontId="75" fillId="0" borderId="17" xfId="65" applyNumberFormat="1" applyFont="1" applyFill="1" applyBorder="1" applyAlignment="1">
      <alignment horizontal="left" vertical="center" wrapText="1" readingOrder="1"/>
      <protection/>
    </xf>
    <xf numFmtId="2" fontId="3" fillId="0" borderId="11" xfId="0" applyNumberFormat="1" applyFont="1" applyFill="1" applyBorder="1" applyAlignment="1">
      <alignment horizontal="center" vertical="center"/>
    </xf>
    <xf numFmtId="0" fontId="2" fillId="35" borderId="11" xfId="59" applyNumberFormat="1" applyFont="1" applyFill="1" applyBorder="1" applyAlignment="1" applyProtection="1">
      <alignment horizontal="right" vertical="center" readingOrder="1"/>
      <protection locked="0"/>
    </xf>
    <xf numFmtId="0" fontId="2" fillId="35" borderId="10" xfId="59" applyNumberFormat="1" applyFont="1" applyFill="1" applyBorder="1" applyAlignment="1" applyProtection="1">
      <alignment horizontal="center" vertical="center" wrapText="1" readingOrder="1"/>
      <protection locked="0"/>
    </xf>
    <xf numFmtId="0" fontId="2" fillId="35" borderId="11" xfId="59" applyNumberFormat="1" applyFont="1" applyFill="1" applyBorder="1" applyAlignment="1" applyProtection="1">
      <alignment horizontal="center" vertical="center" wrapText="1" readingOrder="1"/>
      <protection locked="0"/>
    </xf>
    <xf numFmtId="2" fontId="2" fillId="35" borderId="20" xfId="64" applyNumberFormat="1" applyFont="1" applyFill="1" applyBorder="1" applyAlignment="1">
      <alignment horizontal="right" vertical="center" readingOrder="1"/>
      <protection/>
    </xf>
    <xf numFmtId="0" fontId="3" fillId="35" borderId="11" xfId="65" applyNumberFormat="1" applyFont="1" applyFill="1" applyBorder="1" applyAlignment="1">
      <alignment vertical="center" wrapText="1" readingOrder="1"/>
      <protection/>
    </xf>
    <xf numFmtId="2" fontId="3" fillId="35" borderId="0" xfId="59" applyNumberFormat="1" applyFont="1" applyFill="1">
      <alignment/>
      <protection/>
    </xf>
    <xf numFmtId="0" fontId="3" fillId="35" borderId="0" xfId="59" applyNumberFormat="1" applyFont="1" applyFill="1" applyAlignment="1">
      <alignment vertical="top"/>
      <protection/>
    </xf>
    <xf numFmtId="0" fontId="66" fillId="35" borderId="0" xfId="59" applyNumberFormat="1" applyFont="1" applyFill="1" applyAlignment="1">
      <alignment vertical="top"/>
      <protection/>
    </xf>
    <xf numFmtId="2" fontId="2" fillId="0" borderId="20" xfId="65" applyNumberFormat="1" applyFont="1" applyFill="1" applyBorder="1" applyAlignment="1">
      <alignment horizontal="center" vertical="center" readingOrder="1"/>
      <protection/>
    </xf>
    <xf numFmtId="2" fontId="2" fillId="35" borderId="20" xfId="65" applyNumberFormat="1" applyFont="1" applyFill="1" applyBorder="1" applyAlignment="1">
      <alignment horizontal="center" vertical="center" readingOrder="1"/>
      <protection/>
    </xf>
    <xf numFmtId="2" fontId="3" fillId="0" borderId="11" xfId="65" applyNumberFormat="1" applyFont="1" applyFill="1" applyBorder="1" applyAlignment="1">
      <alignment horizontal="center" vertical="center"/>
      <protection/>
    </xf>
    <xf numFmtId="0" fontId="3" fillId="0" borderId="21" xfId="0" applyFont="1" applyFill="1" applyBorder="1" applyAlignment="1">
      <alignment horizontal="left" vertical="top" wrapText="1"/>
    </xf>
    <xf numFmtId="0" fontId="3" fillId="0" borderId="22" xfId="0" applyFont="1" applyFill="1" applyBorder="1" applyAlignment="1">
      <alignment horizontal="left" vertical="top" wrapText="1"/>
    </xf>
    <xf numFmtId="0" fontId="3" fillId="0" borderId="21" xfId="0" applyNumberFormat="1" applyFont="1" applyFill="1" applyBorder="1" applyAlignment="1">
      <alignment horizontal="left" vertical="top" wrapText="1"/>
    </xf>
    <xf numFmtId="0" fontId="3" fillId="0" borderId="11" xfId="0" applyNumberFormat="1" applyFont="1" applyFill="1" applyBorder="1" applyAlignment="1">
      <alignment horizontal="left" vertical="top" wrapText="1"/>
    </xf>
    <xf numFmtId="0" fontId="76" fillId="0" borderId="21" xfId="0" applyFont="1" applyFill="1" applyBorder="1" applyAlignment="1">
      <alignment horizontal="left" vertical="top" wrapText="1"/>
    </xf>
    <xf numFmtId="182" fontId="19" fillId="0" borderId="11" xfId="0" applyNumberFormat="1" applyFont="1" applyFill="1" applyBorder="1" applyAlignment="1">
      <alignment horizontal="center" vertical="center"/>
    </xf>
    <xf numFmtId="0" fontId="0" fillId="0" borderId="11" xfId="0" applyFill="1" applyBorder="1" applyAlignment="1">
      <alignment horizontal="center" vertical="center"/>
    </xf>
    <xf numFmtId="2" fontId="19" fillId="0" borderId="11" xfId="0" applyNumberFormat="1" applyFont="1" applyFill="1" applyBorder="1" applyAlignment="1">
      <alignment horizontal="center" vertical="center"/>
    </xf>
    <xf numFmtId="0" fontId="19" fillId="0" borderId="11" xfId="0" applyFont="1" applyFill="1" applyBorder="1" applyAlignment="1">
      <alignment horizontal="left" vertical="top" wrapText="1"/>
    </xf>
    <xf numFmtId="0" fontId="0" fillId="0" borderId="0" xfId="0" applyFill="1" applyAlignment="1">
      <alignment horizontal="center" vertical="center"/>
    </xf>
    <xf numFmtId="2" fontId="3" fillId="0" borderId="22" xfId="0" applyNumberFormat="1" applyFont="1" applyFill="1" applyBorder="1" applyAlignment="1">
      <alignment horizontal="center" vertical="top"/>
    </xf>
    <xf numFmtId="2" fontId="3" fillId="0" borderId="23" xfId="0" applyNumberFormat="1" applyFont="1" applyFill="1" applyBorder="1" applyAlignment="1">
      <alignment horizontal="center" vertical="top"/>
    </xf>
    <xf numFmtId="2" fontId="3" fillId="0" borderId="12" xfId="0" applyNumberFormat="1" applyFont="1" applyFill="1" applyBorder="1" applyAlignment="1">
      <alignment horizontal="center" vertical="top"/>
    </xf>
    <xf numFmtId="180" fontId="3" fillId="0" borderId="12" xfId="65" applyNumberFormat="1" applyFont="1" applyFill="1" applyBorder="1" applyAlignment="1">
      <alignment horizontal="center" vertical="top"/>
      <protection/>
    </xf>
    <xf numFmtId="2" fontId="3" fillId="0" borderId="12" xfId="65" applyNumberFormat="1" applyFont="1" applyFill="1" applyBorder="1" applyAlignment="1">
      <alignment horizontal="center" vertical="top"/>
      <protection/>
    </xf>
    <xf numFmtId="2" fontId="3" fillId="0" borderId="12" xfId="0" applyNumberFormat="1" applyFont="1" applyFill="1" applyBorder="1" applyAlignment="1">
      <alignment horizontal="right" vertical="top"/>
    </xf>
    <xf numFmtId="2" fontId="3" fillId="0" borderId="15" xfId="0" applyNumberFormat="1" applyFont="1" applyFill="1" applyBorder="1" applyAlignment="1">
      <alignment horizontal="right" vertical="top"/>
    </xf>
    <xf numFmtId="2" fontId="3" fillId="0" borderId="13" xfId="0" applyNumberFormat="1" applyFont="1" applyFill="1" applyBorder="1" applyAlignment="1">
      <alignment horizontal="center" vertical="top"/>
    </xf>
    <xf numFmtId="2" fontId="19" fillId="0" borderId="12" xfId="0" applyNumberFormat="1" applyFont="1" applyFill="1" applyBorder="1" applyAlignment="1">
      <alignment horizontal="center" vertical="center"/>
    </xf>
    <xf numFmtId="2" fontId="0" fillId="0" borderId="11" xfId="0" applyNumberFormat="1" applyBorder="1" applyAlignment="1">
      <alignment horizontal="center" vertical="center"/>
    </xf>
    <xf numFmtId="182" fontId="3" fillId="0" borderId="21" xfId="0" applyNumberFormat="1" applyFont="1" applyFill="1" applyBorder="1" applyAlignment="1">
      <alignment horizontal="center" vertical="center"/>
    </xf>
    <xf numFmtId="49" fontId="3" fillId="0" borderId="21" xfId="0" applyNumberFormat="1" applyFont="1" applyFill="1" applyBorder="1" applyAlignment="1">
      <alignment horizontal="center" vertical="center" wrapText="1"/>
    </xf>
    <xf numFmtId="2" fontId="3" fillId="0" borderId="21" xfId="0" applyNumberFormat="1" applyFont="1" applyFill="1" applyBorder="1" applyAlignment="1">
      <alignment horizontal="center" vertical="center"/>
    </xf>
    <xf numFmtId="182" fontId="76" fillId="0" borderId="21" xfId="0" applyNumberFormat="1" applyFont="1" applyFill="1" applyBorder="1" applyAlignment="1">
      <alignment horizontal="center" vertical="center"/>
    </xf>
    <xf numFmtId="182" fontId="3" fillId="0" borderId="24" xfId="0" applyNumberFormat="1" applyFont="1" applyFill="1" applyBorder="1" applyAlignment="1">
      <alignment horizontal="center" vertical="center"/>
    </xf>
    <xf numFmtId="49" fontId="3" fillId="0" borderId="24" xfId="0" applyNumberFormat="1" applyFont="1" applyFill="1" applyBorder="1" applyAlignment="1">
      <alignment horizontal="center" vertical="center" wrapText="1"/>
    </xf>
    <xf numFmtId="2" fontId="3" fillId="0" borderId="24" xfId="0" applyNumberFormat="1" applyFont="1" applyFill="1" applyBorder="1" applyAlignment="1">
      <alignment horizontal="center" vertical="center"/>
    </xf>
    <xf numFmtId="182" fontId="3" fillId="0" borderId="11" xfId="0" applyNumberFormat="1" applyFont="1" applyFill="1" applyBorder="1" applyAlignment="1">
      <alignment horizontal="center" vertical="center"/>
    </xf>
    <xf numFmtId="182" fontId="3" fillId="0" borderId="11" xfId="65" applyNumberFormat="1" applyFont="1" applyFill="1" applyBorder="1" applyAlignment="1">
      <alignment horizontal="center" vertical="center"/>
      <protection/>
    </xf>
    <xf numFmtId="0" fontId="3" fillId="0" borderId="11" xfId="65" applyNumberFormat="1" applyFont="1" applyFill="1" applyBorder="1" applyAlignment="1">
      <alignment horizontal="center" vertical="center"/>
      <protection/>
    </xf>
    <xf numFmtId="49" fontId="3" fillId="0" borderId="11" xfId="0" applyNumberFormat="1" applyFont="1" applyFill="1" applyBorder="1" applyAlignment="1">
      <alignment horizontal="center" vertical="center" wrapText="1"/>
    </xf>
    <xf numFmtId="0" fontId="3" fillId="0" borderId="11" xfId="59" applyNumberFormat="1" applyFont="1" applyFill="1" applyBorder="1" applyAlignment="1">
      <alignment horizontal="center" vertical="center"/>
      <protection/>
    </xf>
    <xf numFmtId="180" fontId="3" fillId="0" borderId="11" xfId="65" applyNumberFormat="1" applyFont="1" applyFill="1" applyBorder="1" applyAlignment="1">
      <alignment horizontal="center" vertical="center"/>
      <protection/>
    </xf>
    <xf numFmtId="180" fontId="3" fillId="0" borderId="11" xfId="0" applyNumberFormat="1" applyFont="1" applyFill="1" applyBorder="1" applyAlignment="1">
      <alignment horizontal="center" vertical="center"/>
    </xf>
    <xf numFmtId="182" fontId="3" fillId="0" borderId="0" xfId="0" applyNumberFormat="1" applyFont="1" applyFill="1" applyBorder="1" applyAlignment="1">
      <alignment horizontal="center" vertical="center"/>
    </xf>
    <xf numFmtId="182" fontId="3" fillId="0" borderId="11" xfId="0" applyNumberFormat="1" applyFont="1" applyFill="1" applyBorder="1" applyAlignment="1">
      <alignment horizontal="center" vertical="center" wrapText="1"/>
    </xf>
    <xf numFmtId="182" fontId="3" fillId="0" borderId="10" xfId="65" applyNumberFormat="1" applyFont="1" applyFill="1" applyBorder="1" applyAlignment="1">
      <alignment horizontal="center" vertical="center"/>
      <protection/>
    </xf>
    <xf numFmtId="182" fontId="3" fillId="0" borderId="10" xfId="0" applyNumberFormat="1" applyFont="1" applyFill="1" applyBorder="1" applyAlignment="1">
      <alignment horizontal="center" vertical="center"/>
    </xf>
    <xf numFmtId="2" fontId="3" fillId="0" borderId="10" xfId="0" applyNumberFormat="1" applyFont="1" applyFill="1" applyBorder="1" applyAlignment="1">
      <alignment horizontal="center" vertical="center"/>
    </xf>
    <xf numFmtId="2" fontId="3" fillId="0" borderId="17" xfId="0" applyNumberFormat="1" applyFont="1" applyFill="1" applyBorder="1" applyAlignment="1">
      <alignment horizontal="center" vertical="center"/>
    </xf>
    <xf numFmtId="0" fontId="3" fillId="0" borderId="11" xfId="0" applyFont="1" applyFill="1" applyBorder="1" applyAlignment="1">
      <alignment horizontal="left" vertical="top" wrapText="1"/>
    </xf>
    <xf numFmtId="0" fontId="2" fillId="0" borderId="11"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10" xfId="0" applyFont="1" applyFill="1" applyBorder="1" applyAlignment="1">
      <alignment horizontal="left" vertical="top" wrapText="1"/>
    </xf>
    <xf numFmtId="0" fontId="18" fillId="0" borderId="11" xfId="0" applyFont="1" applyFill="1" applyBorder="1" applyAlignment="1">
      <alignment horizontal="left" vertical="top" wrapText="1"/>
    </xf>
    <xf numFmtId="0" fontId="2" fillId="0" borderId="12" xfId="59" applyNumberFormat="1" applyFont="1" applyFill="1" applyBorder="1" applyAlignment="1">
      <alignment horizontal="center" vertical="center" wrapText="1"/>
      <protection/>
    </xf>
    <xf numFmtId="0" fontId="2" fillId="0" borderId="15" xfId="59" applyNumberFormat="1" applyFont="1" applyFill="1" applyBorder="1" applyAlignment="1">
      <alignment horizontal="center" vertical="center" wrapText="1"/>
      <protection/>
    </xf>
    <xf numFmtId="0" fontId="2" fillId="0" borderId="17" xfId="59" applyNumberFormat="1" applyFont="1" applyFill="1" applyBorder="1" applyAlignment="1">
      <alignment horizontal="center" vertical="center" wrapText="1"/>
      <protection/>
    </xf>
    <xf numFmtId="0" fontId="6" fillId="0" borderId="15" xfId="65" applyNumberFormat="1" applyFont="1" applyFill="1" applyBorder="1" applyAlignment="1">
      <alignment horizontal="center" vertical="top" wrapText="1"/>
      <protection/>
    </xf>
    <xf numFmtId="0" fontId="6" fillId="0" borderId="17" xfId="65" applyNumberFormat="1" applyFont="1" applyFill="1" applyBorder="1" applyAlignment="1">
      <alignment horizontal="center" vertical="top" wrapText="1"/>
      <protection/>
    </xf>
    <xf numFmtId="0" fontId="77" fillId="0" borderId="0" xfId="59" applyNumberFormat="1" applyFont="1" applyFill="1" applyBorder="1" applyAlignment="1">
      <alignment horizontal="right" vertical="top"/>
      <protection/>
    </xf>
    <xf numFmtId="0" fontId="5" fillId="0" borderId="0" xfId="59" applyNumberFormat="1" applyFont="1" applyFill="1" applyBorder="1" applyAlignment="1">
      <alignment horizontal="left" vertical="center" wrapText="1"/>
      <protection/>
    </xf>
    <xf numFmtId="0" fontId="67" fillId="0" borderId="25" xfId="59" applyNumberFormat="1" applyFont="1" applyFill="1" applyBorder="1" applyAlignment="1" applyProtection="1">
      <alignment horizontal="center" wrapText="1"/>
      <protection locked="0"/>
    </xf>
    <xf numFmtId="0" fontId="2" fillId="33" borderId="12" xfId="65" applyNumberFormat="1" applyFont="1" applyFill="1" applyBorder="1" applyAlignment="1" applyProtection="1">
      <alignment horizontal="left" vertical="top"/>
      <protection locked="0"/>
    </xf>
    <xf numFmtId="0" fontId="2" fillId="0" borderId="15" xfId="65" applyNumberFormat="1" applyFont="1" applyFill="1" applyBorder="1" applyAlignment="1" applyProtection="1">
      <alignment horizontal="left" vertical="top"/>
      <protection locked="0"/>
    </xf>
    <xf numFmtId="0" fontId="2" fillId="0" borderId="17" xfId="65"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rmal 2" xfId="59"/>
    <cellStyle name="Normal 2 2" xfId="60"/>
    <cellStyle name="Normal 2 2 2" xfId="61"/>
    <cellStyle name="Normal 2 2 3" xfId="62"/>
    <cellStyle name="Normal 2 3" xfId="63"/>
    <cellStyle name="Normal 3" xfId="64"/>
    <cellStyle name="Normal 4" xfId="65"/>
    <cellStyle name="Note" xfId="66"/>
    <cellStyle name="Output" xfId="67"/>
    <cellStyle name="Percent" xfId="68"/>
    <cellStyle name="Percent 2" xfId="69"/>
    <cellStyle name="Percent 3"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2257425</xdr:colOff>
      <xdr:row>0</xdr:row>
      <xdr:rowOff>285750</xdr:rowOff>
    </xdr:to>
    <xdr:grpSp>
      <xdr:nvGrpSpPr>
        <xdr:cNvPr id="1" name="Group 1"/>
        <xdr:cNvGrpSpPr>
          <a:grpSpLocks noChangeAspect="1"/>
        </xdr:cNvGrpSpPr>
      </xdr:nvGrpSpPr>
      <xdr:grpSpPr>
        <a:xfrm>
          <a:off x="66675" y="76200"/>
          <a:ext cx="3095625"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92.168.1.5\Documents\Users\gepadmin\Desktop\BOQ_itemrate_turnke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92.168.1.5\Documents\Users\KP%204\Desktop\Tender_SIRB.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Abstract"/>
      <sheetName val="Consolidated"/>
      <sheetName val="Electrical"/>
      <sheetName val="Admin"/>
      <sheetName val="Academic"/>
      <sheetName val="Store"/>
      <sheetName val="Barrack A"/>
      <sheetName val="Barrack B"/>
      <sheetName val="Dining"/>
      <sheetName val="Guest House"/>
      <sheetName val="M20"/>
      <sheetName val="M25"/>
      <sheetName val="M35"/>
      <sheetName val="Total"/>
    </sheetNames>
    <sheetDataSet>
      <sheetData sheetId="12">
        <row r="21">
          <cell r="G21">
            <v>6651.63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222"/>
  <sheetViews>
    <sheetView showGridLines="0" view="pageBreakPreview" zoomScale="80" zoomScaleNormal="70" zoomScaleSheetLayoutView="80" zoomScalePageLayoutView="0" workbookViewId="0" topLeftCell="A1">
      <selection activeCell="B8" sqref="B8:BC8"/>
    </sheetView>
  </sheetViews>
  <sheetFormatPr defaultColWidth="9.140625" defaultRowHeight="15"/>
  <cols>
    <col min="1" max="1" width="13.57421875" style="19" customWidth="1"/>
    <col min="2" max="2" width="64.28125" style="69" customWidth="1"/>
    <col min="3" max="3" width="2.7109375" style="19" hidden="1" customWidth="1"/>
    <col min="4" max="4" width="15.140625" style="19" customWidth="1"/>
    <col min="5" max="5" width="14.140625" style="19" customWidth="1"/>
    <col min="6" max="6" width="15.57421875" style="19" customWidth="1"/>
    <col min="7" max="7" width="14.140625" style="19" hidden="1" customWidth="1"/>
    <col min="8" max="10" width="12.140625" style="19" hidden="1" customWidth="1"/>
    <col min="11" max="11" width="19.57421875" style="19" hidden="1" customWidth="1"/>
    <col min="12" max="12" width="14.28125" style="19" hidden="1" customWidth="1"/>
    <col min="13" max="13" width="17.421875" style="19" hidden="1" customWidth="1"/>
    <col min="14" max="14" width="15.28125" style="37" hidden="1" customWidth="1"/>
    <col min="15" max="15" width="14.28125" style="19" hidden="1" customWidth="1"/>
    <col min="16" max="16" width="17.28125" style="19" hidden="1" customWidth="1"/>
    <col min="17" max="17" width="18.421875" style="19" hidden="1" customWidth="1"/>
    <col min="18" max="18" width="17.421875" style="19" hidden="1" customWidth="1"/>
    <col min="19" max="19" width="14.7109375" style="19" hidden="1" customWidth="1"/>
    <col min="20" max="20" width="14.8515625" style="19" hidden="1" customWidth="1"/>
    <col min="21" max="21" width="16.421875" style="19" hidden="1" customWidth="1"/>
    <col min="22" max="22" width="13.00390625" style="19" hidden="1" customWidth="1"/>
    <col min="23" max="51" width="9.140625" style="19" hidden="1" customWidth="1"/>
    <col min="52" max="52" width="10.28125" style="19" hidden="1" customWidth="1"/>
    <col min="53" max="53" width="21.7109375" style="19" customWidth="1"/>
    <col min="54" max="54" width="18.8515625" style="19" hidden="1" customWidth="1"/>
    <col min="55" max="55" width="50.140625" style="19" customWidth="1"/>
    <col min="56" max="56" width="13.421875" style="19" bestFit="1" customWidth="1"/>
    <col min="57" max="57" width="0.2890625" style="19" customWidth="1"/>
    <col min="58" max="58" width="11.7109375" style="19" hidden="1" customWidth="1"/>
    <col min="59" max="59" width="13.421875" style="19" hidden="1" customWidth="1"/>
    <col min="60" max="238" width="9.140625" style="19" customWidth="1"/>
    <col min="239" max="243" width="9.140625" style="20" customWidth="1"/>
    <col min="244" max="16384" width="9.140625" style="19" customWidth="1"/>
  </cols>
  <sheetData>
    <row r="1" spans="1:243" s="1" customFormat="1" ht="27" customHeight="1">
      <c r="A1" s="135" t="str">
        <f>B2&amp;" BoQ"</f>
        <v>Percentage BoQ</v>
      </c>
      <c r="B1" s="135"/>
      <c r="C1" s="135"/>
      <c r="D1" s="135"/>
      <c r="E1" s="135"/>
      <c r="F1" s="135"/>
      <c r="G1" s="135"/>
      <c r="H1" s="135"/>
      <c r="I1" s="135"/>
      <c r="J1" s="135"/>
      <c r="K1" s="135"/>
      <c r="L1" s="135"/>
      <c r="O1" s="2"/>
      <c r="P1" s="2"/>
      <c r="Q1" s="3"/>
      <c r="IE1" s="3"/>
      <c r="IF1" s="3"/>
      <c r="IG1" s="3"/>
      <c r="IH1" s="3"/>
      <c r="II1" s="3"/>
    </row>
    <row r="2" spans="1:17" s="1" customFormat="1" ht="25.5" customHeight="1" hidden="1">
      <c r="A2" s="21" t="s">
        <v>4</v>
      </c>
      <c r="B2" s="21" t="s">
        <v>62</v>
      </c>
      <c r="C2" s="21" t="s">
        <v>5</v>
      </c>
      <c r="D2" s="21" t="s">
        <v>6</v>
      </c>
      <c r="E2" s="21" t="s">
        <v>7</v>
      </c>
      <c r="J2" s="4"/>
      <c r="K2" s="4"/>
      <c r="L2" s="4"/>
      <c r="O2" s="2"/>
      <c r="P2" s="2"/>
      <c r="Q2" s="3"/>
    </row>
    <row r="3" spans="1:243" s="1" customFormat="1" ht="30" customHeight="1" hidden="1">
      <c r="A3" s="1" t="s">
        <v>67</v>
      </c>
      <c r="C3" s="1" t="s">
        <v>66</v>
      </c>
      <c r="IE3" s="3"/>
      <c r="IF3" s="3"/>
      <c r="IG3" s="3"/>
      <c r="IH3" s="3"/>
      <c r="II3" s="3"/>
    </row>
    <row r="4" spans="1:243" s="5" customFormat="1" ht="30.75" customHeight="1">
      <c r="A4" s="136" t="s">
        <v>482</v>
      </c>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IE4" s="6"/>
      <c r="IF4" s="6"/>
      <c r="IG4" s="6"/>
      <c r="IH4" s="6"/>
      <c r="II4" s="6"/>
    </row>
    <row r="5" spans="1:243" s="5" customFormat="1" ht="30.75" customHeight="1">
      <c r="A5" s="136" t="s">
        <v>481</v>
      </c>
      <c r="B5" s="136"/>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6"/>
      <c r="AV5" s="136"/>
      <c r="AW5" s="136"/>
      <c r="AX5" s="136"/>
      <c r="AY5" s="136"/>
      <c r="AZ5" s="136"/>
      <c r="BA5" s="136"/>
      <c r="BB5" s="136"/>
      <c r="BC5" s="136"/>
      <c r="IE5" s="6"/>
      <c r="IF5" s="6"/>
      <c r="IG5" s="6"/>
      <c r="IH5" s="6"/>
      <c r="II5" s="6"/>
    </row>
    <row r="6" spans="1:243" s="5" customFormat="1" ht="30.75" customHeight="1">
      <c r="A6" s="136" t="s">
        <v>483</v>
      </c>
      <c r="B6" s="136"/>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IE6" s="6"/>
      <c r="IF6" s="6"/>
      <c r="IG6" s="6"/>
      <c r="IH6" s="6"/>
      <c r="II6" s="6"/>
    </row>
    <row r="7" spans="1:243" s="5" customFormat="1" ht="29.25" customHeight="1" hidden="1">
      <c r="A7" s="137" t="s">
        <v>8</v>
      </c>
      <c r="B7" s="137"/>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IE7" s="6"/>
      <c r="IF7" s="6"/>
      <c r="IG7" s="6"/>
      <c r="IH7" s="6"/>
      <c r="II7" s="6"/>
    </row>
    <row r="8" spans="1:243" s="7" customFormat="1" ht="37.5" customHeight="1">
      <c r="A8" s="22" t="s">
        <v>9</v>
      </c>
      <c r="B8" s="138"/>
      <c r="C8" s="139"/>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c r="AR8" s="139"/>
      <c r="AS8" s="139"/>
      <c r="AT8" s="139"/>
      <c r="AU8" s="139"/>
      <c r="AV8" s="139"/>
      <c r="AW8" s="139"/>
      <c r="AX8" s="139"/>
      <c r="AY8" s="139"/>
      <c r="AZ8" s="139"/>
      <c r="BA8" s="139"/>
      <c r="BB8" s="139"/>
      <c r="BC8" s="140"/>
      <c r="IE8" s="8"/>
      <c r="IF8" s="8"/>
      <c r="IG8" s="8"/>
      <c r="IH8" s="8"/>
      <c r="II8" s="8"/>
    </row>
    <row r="9" spans="1:243" s="9" customFormat="1" ht="61.5" customHeight="1">
      <c r="A9" s="130" t="s">
        <v>10</v>
      </c>
      <c r="B9" s="131"/>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1"/>
      <c r="AU9" s="131"/>
      <c r="AV9" s="131"/>
      <c r="AW9" s="131"/>
      <c r="AX9" s="131"/>
      <c r="AY9" s="131"/>
      <c r="AZ9" s="131"/>
      <c r="BA9" s="131"/>
      <c r="BB9" s="131"/>
      <c r="BC9" s="132"/>
      <c r="IE9" s="10"/>
      <c r="IF9" s="10"/>
      <c r="IG9" s="10"/>
      <c r="IH9" s="10"/>
      <c r="II9" s="10"/>
    </row>
    <row r="10" spans="1:243" s="12" customFormat="1" ht="18.75" customHeight="1">
      <c r="A10" s="62" t="s">
        <v>11</v>
      </c>
      <c r="B10" s="14" t="s">
        <v>12</v>
      </c>
      <c r="C10" s="65"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IE10" s="13"/>
      <c r="IF10" s="13"/>
      <c r="IG10" s="13"/>
      <c r="IH10" s="13"/>
      <c r="II10" s="13"/>
    </row>
    <row r="11" spans="1:243" s="12" customFormat="1" ht="67.5" customHeight="1">
      <c r="A11" s="62" t="s">
        <v>0</v>
      </c>
      <c r="B11" s="14" t="s">
        <v>17</v>
      </c>
      <c r="C11" s="65" t="s">
        <v>1</v>
      </c>
      <c r="D11" s="11" t="s">
        <v>18</v>
      </c>
      <c r="E11" s="11" t="s">
        <v>19</v>
      </c>
      <c r="F11" s="11" t="s">
        <v>2</v>
      </c>
      <c r="G11" s="11"/>
      <c r="H11" s="11"/>
      <c r="I11" s="11" t="s">
        <v>20</v>
      </c>
      <c r="J11" s="11" t="s">
        <v>21</v>
      </c>
      <c r="K11" s="11" t="s">
        <v>22</v>
      </c>
      <c r="L11" s="11" t="s">
        <v>23</v>
      </c>
      <c r="M11" s="23" t="s">
        <v>24</v>
      </c>
      <c r="N11" s="11" t="s">
        <v>25</v>
      </c>
      <c r="O11" s="11" t="s">
        <v>26</v>
      </c>
      <c r="P11" s="11" t="s">
        <v>27</v>
      </c>
      <c r="Q11" s="11" t="s">
        <v>28</v>
      </c>
      <c r="R11" s="11"/>
      <c r="S11" s="11"/>
      <c r="T11" s="11" t="s">
        <v>29</v>
      </c>
      <c r="U11" s="11" t="s">
        <v>30</v>
      </c>
      <c r="V11" s="11" t="s">
        <v>31</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24" t="s">
        <v>32</v>
      </c>
      <c r="BB11" s="24" t="s">
        <v>32</v>
      </c>
      <c r="BC11" s="24" t="s">
        <v>33</v>
      </c>
      <c r="IE11" s="13"/>
      <c r="IF11" s="13"/>
      <c r="IG11" s="13"/>
      <c r="IH11" s="13"/>
      <c r="II11" s="13"/>
    </row>
    <row r="12" spans="1:243" s="12" customFormat="1" ht="15">
      <c r="A12" s="63">
        <v>1</v>
      </c>
      <c r="B12" s="14">
        <v>2</v>
      </c>
      <c r="C12" s="66">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IE12" s="13"/>
      <c r="IF12" s="13"/>
      <c r="IG12" s="13"/>
      <c r="IH12" s="13"/>
      <c r="II12" s="13"/>
    </row>
    <row r="13" spans="1:243" s="15" customFormat="1" ht="48.75" customHeight="1">
      <c r="A13" s="64">
        <v>1</v>
      </c>
      <c r="B13" s="42" t="s">
        <v>250</v>
      </c>
      <c r="C13" s="72" t="s">
        <v>34</v>
      </c>
      <c r="D13" s="44"/>
      <c r="E13" s="45"/>
      <c r="F13" s="46"/>
      <c r="G13" s="47"/>
      <c r="H13" s="47"/>
      <c r="I13" s="46"/>
      <c r="J13" s="48"/>
      <c r="K13" s="49"/>
      <c r="L13" s="49"/>
      <c r="M13" s="50"/>
      <c r="N13" s="51"/>
      <c r="O13" s="51"/>
      <c r="P13" s="52"/>
      <c r="Q13" s="51"/>
      <c r="R13" s="51"/>
      <c r="S13" s="52"/>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c r="BB13" s="55"/>
      <c r="BC13" s="56"/>
      <c r="BD13" s="12"/>
      <c r="IE13" s="16">
        <v>1</v>
      </c>
      <c r="IF13" s="16" t="s">
        <v>35</v>
      </c>
      <c r="IG13" s="16" t="s">
        <v>36</v>
      </c>
      <c r="IH13" s="16">
        <v>10</v>
      </c>
      <c r="II13" s="16" t="s">
        <v>37</v>
      </c>
    </row>
    <row r="14" spans="1:243" s="15" customFormat="1" ht="51.75" customHeight="1">
      <c r="A14" s="64">
        <v>2</v>
      </c>
      <c r="B14" s="85" t="s">
        <v>293</v>
      </c>
      <c r="C14" s="72" t="s">
        <v>247</v>
      </c>
      <c r="D14" s="105">
        <v>196.31</v>
      </c>
      <c r="E14" s="106" t="s">
        <v>249</v>
      </c>
      <c r="F14" s="107">
        <v>11.31</v>
      </c>
      <c r="G14" s="57"/>
      <c r="H14" s="47"/>
      <c r="I14" s="46" t="s">
        <v>39</v>
      </c>
      <c r="J14" s="48">
        <f>IF(I14="Less(-)",-1,1)</f>
        <v>1</v>
      </c>
      <c r="K14" s="49" t="s">
        <v>63</v>
      </c>
      <c r="L14" s="49" t="s">
        <v>7</v>
      </c>
      <c r="M14" s="58"/>
      <c r="N14" s="57"/>
      <c r="O14" s="57"/>
      <c r="P14" s="59"/>
      <c r="Q14" s="57"/>
      <c r="R14" s="57"/>
      <c r="S14" s="59"/>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82">
        <f>total_amount_ba($B$2,$D$2,D14,F14,J14,K14,M14)</f>
        <v>2220.27</v>
      </c>
      <c r="BB14" s="60">
        <f>BA14+SUM(N14:AZ14)</f>
        <v>2220.27</v>
      </c>
      <c r="BC14" s="56" t="str">
        <f>SpellNumber(L14,BB14)</f>
        <v>INR  Two Thousand Two Hundred &amp; Twenty  and Paise Twenty Seven Only</v>
      </c>
      <c r="BD14" s="70"/>
      <c r="BE14"/>
      <c r="BF14" s="95">
        <v>10</v>
      </c>
      <c r="BG14" s="104">
        <f>BF14*1.12*1.01</f>
        <v>11.31</v>
      </c>
      <c r="IE14" s="16">
        <v>2</v>
      </c>
      <c r="IF14" s="16" t="s">
        <v>35</v>
      </c>
      <c r="IG14" s="16" t="s">
        <v>44</v>
      </c>
      <c r="IH14" s="16">
        <v>10</v>
      </c>
      <c r="II14" s="16" t="s">
        <v>38</v>
      </c>
    </row>
    <row r="15" spans="1:243" s="15" customFormat="1" ht="106.5" customHeight="1">
      <c r="A15" s="64">
        <v>3</v>
      </c>
      <c r="B15" s="85" t="s">
        <v>294</v>
      </c>
      <c r="C15" s="72" t="s">
        <v>248</v>
      </c>
      <c r="D15" s="105">
        <v>235</v>
      </c>
      <c r="E15" s="106" t="s">
        <v>282</v>
      </c>
      <c r="F15" s="107">
        <v>134.92</v>
      </c>
      <c r="G15" s="57"/>
      <c r="H15" s="47"/>
      <c r="I15" s="46" t="s">
        <v>39</v>
      </c>
      <c r="J15" s="48">
        <f aca="true" t="shared" si="0" ref="J15:J79">IF(I15="Less(-)",-1,1)</f>
        <v>1</v>
      </c>
      <c r="K15" s="49" t="s">
        <v>63</v>
      </c>
      <c r="L15" s="49" t="s">
        <v>7</v>
      </c>
      <c r="M15" s="58"/>
      <c r="N15" s="57"/>
      <c r="O15" s="57"/>
      <c r="P15" s="59"/>
      <c r="Q15" s="57"/>
      <c r="R15" s="57"/>
      <c r="S15" s="59"/>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82">
        <f aca="true" t="shared" si="1" ref="BA15:BA73">total_amount_ba($B$2,$D$2,D15,F15,J15,K15,M15)</f>
        <v>31706.2</v>
      </c>
      <c r="BB15" s="60">
        <f aca="true" t="shared" si="2" ref="BB15:BB79">BA15+SUM(N15:AZ15)</f>
        <v>31706.2</v>
      </c>
      <c r="BC15" s="56" t="str">
        <f aca="true" t="shared" si="3" ref="BC15:BC79">SpellNumber(L15,BB15)</f>
        <v>INR  Thirty One Thousand Seven Hundred &amp; Six  and Paise Twenty Only</v>
      </c>
      <c r="BD15" s="70"/>
      <c r="BE15"/>
      <c r="BF15" s="95">
        <v>119.27</v>
      </c>
      <c r="BG15" s="104">
        <f aca="true" t="shared" si="4" ref="BG15:BG78">BF15*1.12*1.01</f>
        <v>134.92</v>
      </c>
      <c r="IE15" s="16">
        <v>3</v>
      </c>
      <c r="IF15" s="16" t="s">
        <v>46</v>
      </c>
      <c r="IG15" s="16" t="s">
        <v>47</v>
      </c>
      <c r="IH15" s="16">
        <v>10</v>
      </c>
      <c r="II15" s="16" t="s">
        <v>38</v>
      </c>
    </row>
    <row r="16" spans="1:243" s="15" customFormat="1" ht="144" customHeight="1">
      <c r="A16" s="64">
        <v>4</v>
      </c>
      <c r="B16" s="85" t="s">
        <v>295</v>
      </c>
      <c r="C16" s="72" t="s">
        <v>43</v>
      </c>
      <c r="D16" s="105">
        <v>31</v>
      </c>
      <c r="E16" s="106" t="s">
        <v>282</v>
      </c>
      <c r="F16" s="107">
        <v>217.62</v>
      </c>
      <c r="G16" s="57"/>
      <c r="H16" s="47"/>
      <c r="I16" s="46" t="s">
        <v>39</v>
      </c>
      <c r="J16" s="48">
        <f t="shared" si="0"/>
        <v>1</v>
      </c>
      <c r="K16" s="49" t="s">
        <v>63</v>
      </c>
      <c r="L16" s="49" t="s">
        <v>7</v>
      </c>
      <c r="M16" s="58"/>
      <c r="N16" s="57"/>
      <c r="O16" s="57"/>
      <c r="P16" s="59"/>
      <c r="Q16" s="57"/>
      <c r="R16" s="57"/>
      <c r="S16" s="59"/>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82">
        <f t="shared" si="1"/>
        <v>6746.22</v>
      </c>
      <c r="BB16" s="60">
        <f t="shared" si="2"/>
        <v>6746.22</v>
      </c>
      <c r="BC16" s="56" t="str">
        <f t="shared" si="3"/>
        <v>INR  Six Thousand Seven Hundred &amp; Forty Six  and Paise Twenty Two Only</v>
      </c>
      <c r="BD16" s="70"/>
      <c r="BE16"/>
      <c r="BF16" s="95">
        <v>192.38</v>
      </c>
      <c r="BG16" s="104">
        <f t="shared" si="4"/>
        <v>217.62</v>
      </c>
      <c r="IE16" s="16">
        <v>1.01</v>
      </c>
      <c r="IF16" s="16" t="s">
        <v>40</v>
      </c>
      <c r="IG16" s="16" t="s">
        <v>36</v>
      </c>
      <c r="IH16" s="16">
        <v>123.223</v>
      </c>
      <c r="II16" s="16" t="s">
        <v>38</v>
      </c>
    </row>
    <row r="17" spans="1:243" s="15" customFormat="1" ht="81.75" customHeight="1">
      <c r="A17" s="64">
        <v>5</v>
      </c>
      <c r="B17" s="85" t="s">
        <v>296</v>
      </c>
      <c r="C17" s="72" t="s">
        <v>45</v>
      </c>
      <c r="D17" s="105">
        <v>55</v>
      </c>
      <c r="E17" s="106" t="s">
        <v>282</v>
      </c>
      <c r="F17" s="107">
        <v>87.71</v>
      </c>
      <c r="G17" s="57"/>
      <c r="H17" s="47"/>
      <c r="I17" s="46" t="s">
        <v>39</v>
      </c>
      <c r="J17" s="48">
        <f t="shared" si="0"/>
        <v>1</v>
      </c>
      <c r="K17" s="49" t="s">
        <v>63</v>
      </c>
      <c r="L17" s="49" t="s">
        <v>7</v>
      </c>
      <c r="M17" s="58"/>
      <c r="N17" s="57"/>
      <c r="O17" s="57"/>
      <c r="P17" s="59"/>
      <c r="Q17" s="57"/>
      <c r="R17" s="57"/>
      <c r="S17" s="59"/>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82">
        <f t="shared" si="1"/>
        <v>4824.05</v>
      </c>
      <c r="BB17" s="60">
        <f t="shared" si="2"/>
        <v>4824.05</v>
      </c>
      <c r="BC17" s="56" t="str">
        <f t="shared" si="3"/>
        <v>INR  Four Thousand Eight Hundred &amp; Twenty Four  and Paise Five Only</v>
      </c>
      <c r="BD17" s="70"/>
      <c r="BE17"/>
      <c r="BF17" s="95">
        <v>77.54</v>
      </c>
      <c r="BG17" s="104">
        <f t="shared" si="4"/>
        <v>87.71</v>
      </c>
      <c r="IE17" s="16">
        <v>1.02</v>
      </c>
      <c r="IF17" s="16" t="s">
        <v>41</v>
      </c>
      <c r="IG17" s="16" t="s">
        <v>42</v>
      </c>
      <c r="IH17" s="16">
        <v>213</v>
      </c>
      <c r="II17" s="16" t="s">
        <v>38</v>
      </c>
    </row>
    <row r="18" spans="1:243" s="15" customFormat="1" ht="77.25" customHeight="1">
      <c r="A18" s="64">
        <v>6</v>
      </c>
      <c r="B18" s="85" t="s">
        <v>297</v>
      </c>
      <c r="C18" s="72" t="s">
        <v>48</v>
      </c>
      <c r="D18" s="105">
        <v>38</v>
      </c>
      <c r="E18" s="106" t="s">
        <v>282</v>
      </c>
      <c r="F18" s="107">
        <v>1059.04</v>
      </c>
      <c r="G18" s="57"/>
      <c r="H18" s="47"/>
      <c r="I18" s="46" t="s">
        <v>39</v>
      </c>
      <c r="J18" s="48">
        <f t="shared" si="0"/>
        <v>1</v>
      </c>
      <c r="K18" s="49" t="s">
        <v>63</v>
      </c>
      <c r="L18" s="49" t="s">
        <v>7</v>
      </c>
      <c r="M18" s="58"/>
      <c r="N18" s="57"/>
      <c r="O18" s="57"/>
      <c r="P18" s="59"/>
      <c r="Q18" s="57"/>
      <c r="R18" s="57"/>
      <c r="S18" s="59"/>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82">
        <f t="shared" si="1"/>
        <v>40243.52</v>
      </c>
      <c r="BB18" s="60">
        <f t="shared" si="2"/>
        <v>40243.52</v>
      </c>
      <c r="BC18" s="56" t="str">
        <f t="shared" si="3"/>
        <v>INR  Forty Thousand Two Hundred &amp; Forty Three  and Paise Fifty Two Only</v>
      </c>
      <c r="BD18" s="70"/>
      <c r="BE18"/>
      <c r="BF18" s="95">
        <v>936.21</v>
      </c>
      <c r="BG18" s="104">
        <f t="shared" si="4"/>
        <v>1059.04</v>
      </c>
      <c r="IE18" s="16">
        <v>2</v>
      </c>
      <c r="IF18" s="16" t="s">
        <v>35</v>
      </c>
      <c r="IG18" s="16" t="s">
        <v>44</v>
      </c>
      <c r="IH18" s="16">
        <v>10</v>
      </c>
      <c r="II18" s="16" t="s">
        <v>38</v>
      </c>
    </row>
    <row r="19" spans="1:243" s="15" customFormat="1" ht="160.5" customHeight="1">
      <c r="A19" s="64">
        <v>7</v>
      </c>
      <c r="B19" s="89" t="s">
        <v>298</v>
      </c>
      <c r="C19" s="72" t="s">
        <v>49</v>
      </c>
      <c r="D19" s="105">
        <v>196</v>
      </c>
      <c r="E19" s="106" t="s">
        <v>249</v>
      </c>
      <c r="F19" s="107">
        <v>124.43</v>
      </c>
      <c r="G19" s="57"/>
      <c r="H19" s="47"/>
      <c r="I19" s="46" t="s">
        <v>39</v>
      </c>
      <c r="J19" s="48">
        <f>IF(I19="Less(-)",-1,1)</f>
        <v>1</v>
      </c>
      <c r="K19" s="49" t="s">
        <v>63</v>
      </c>
      <c r="L19" s="49" t="s">
        <v>7</v>
      </c>
      <c r="M19" s="58"/>
      <c r="N19" s="57"/>
      <c r="O19" s="57"/>
      <c r="P19" s="59"/>
      <c r="Q19" s="57"/>
      <c r="R19" s="57"/>
      <c r="S19" s="59"/>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82">
        <f t="shared" si="1"/>
        <v>24388.28</v>
      </c>
      <c r="BB19" s="60">
        <f>BA19+SUM(N19:AZ19)</f>
        <v>24388.28</v>
      </c>
      <c r="BC19" s="56" t="str">
        <f>SpellNumber(L19,BB19)</f>
        <v>INR  Twenty Four Thousand Three Hundred &amp; Eighty Eight  and Paise Twenty Eight Only</v>
      </c>
      <c r="BD19" s="70"/>
      <c r="BE19"/>
      <c r="BF19" s="95">
        <v>110</v>
      </c>
      <c r="BG19" s="104">
        <f t="shared" si="4"/>
        <v>124.43</v>
      </c>
      <c r="IE19" s="16">
        <v>2</v>
      </c>
      <c r="IF19" s="16" t="s">
        <v>35</v>
      </c>
      <c r="IG19" s="16" t="s">
        <v>44</v>
      </c>
      <c r="IH19" s="16">
        <v>10</v>
      </c>
      <c r="II19" s="16" t="s">
        <v>38</v>
      </c>
    </row>
    <row r="20" spans="1:243" s="15" customFormat="1" ht="120" customHeight="1">
      <c r="A20" s="64">
        <v>8</v>
      </c>
      <c r="B20" s="85" t="s">
        <v>299</v>
      </c>
      <c r="C20" s="72" t="s">
        <v>50</v>
      </c>
      <c r="D20" s="105">
        <v>120</v>
      </c>
      <c r="E20" s="106" t="s">
        <v>249</v>
      </c>
      <c r="F20" s="107">
        <v>154.97</v>
      </c>
      <c r="G20" s="57"/>
      <c r="H20" s="47"/>
      <c r="I20" s="46" t="s">
        <v>39</v>
      </c>
      <c r="J20" s="48">
        <f>IF(I20="Less(-)",-1,1)</f>
        <v>1</v>
      </c>
      <c r="K20" s="49" t="s">
        <v>63</v>
      </c>
      <c r="L20" s="49" t="s">
        <v>7</v>
      </c>
      <c r="M20" s="58"/>
      <c r="N20" s="57"/>
      <c r="O20" s="57"/>
      <c r="P20" s="59"/>
      <c r="Q20" s="57"/>
      <c r="R20" s="57"/>
      <c r="S20" s="59"/>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82">
        <f t="shared" si="1"/>
        <v>18596.4</v>
      </c>
      <c r="BB20" s="60">
        <f>BA20+SUM(N20:AZ20)</f>
        <v>18596.4</v>
      </c>
      <c r="BC20" s="56" t="str">
        <f>SpellNumber(L20,BB20)</f>
        <v>INR  Eighteen Thousand Five Hundred &amp; Ninety Six  and Paise Forty Only</v>
      </c>
      <c r="BD20" s="70"/>
      <c r="BE20"/>
      <c r="BF20" s="95">
        <v>137</v>
      </c>
      <c r="BG20" s="104">
        <f t="shared" si="4"/>
        <v>154.97</v>
      </c>
      <c r="IE20" s="16">
        <v>2</v>
      </c>
      <c r="IF20" s="16" t="s">
        <v>35</v>
      </c>
      <c r="IG20" s="16" t="s">
        <v>44</v>
      </c>
      <c r="IH20" s="16">
        <v>10</v>
      </c>
      <c r="II20" s="16" t="s">
        <v>38</v>
      </c>
    </row>
    <row r="21" spans="1:243" s="15" customFormat="1" ht="45" customHeight="1">
      <c r="A21" s="64">
        <v>9</v>
      </c>
      <c r="B21" s="85" t="s">
        <v>300</v>
      </c>
      <c r="C21" s="72" t="s">
        <v>51</v>
      </c>
      <c r="D21" s="105">
        <v>210</v>
      </c>
      <c r="E21" s="106" t="s">
        <v>249</v>
      </c>
      <c r="F21" s="107">
        <v>408.36</v>
      </c>
      <c r="G21" s="57"/>
      <c r="H21" s="47"/>
      <c r="I21" s="46" t="s">
        <v>39</v>
      </c>
      <c r="J21" s="48">
        <f>IF(I21="Less(-)",-1,1)</f>
        <v>1</v>
      </c>
      <c r="K21" s="49" t="s">
        <v>63</v>
      </c>
      <c r="L21" s="49" t="s">
        <v>7</v>
      </c>
      <c r="M21" s="58"/>
      <c r="N21" s="57"/>
      <c r="O21" s="57"/>
      <c r="P21" s="59"/>
      <c r="Q21" s="57"/>
      <c r="R21" s="57"/>
      <c r="S21" s="59"/>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82">
        <f t="shared" si="1"/>
        <v>85755.6</v>
      </c>
      <c r="BB21" s="60">
        <f>BA21+SUM(N21:AZ21)</f>
        <v>85755.6</v>
      </c>
      <c r="BC21" s="56" t="str">
        <f>SpellNumber(L21,BB21)</f>
        <v>INR  Eighty Five Thousand Seven Hundred &amp; Fifty Five  and Paise Sixty Only</v>
      </c>
      <c r="BD21" s="70"/>
      <c r="BE21"/>
      <c r="BF21" s="95">
        <v>361</v>
      </c>
      <c r="BG21" s="104">
        <f t="shared" si="4"/>
        <v>408.36</v>
      </c>
      <c r="IE21" s="16">
        <v>3</v>
      </c>
      <c r="IF21" s="16" t="s">
        <v>46</v>
      </c>
      <c r="IG21" s="16" t="s">
        <v>47</v>
      </c>
      <c r="IH21" s="16">
        <v>10</v>
      </c>
      <c r="II21" s="16" t="s">
        <v>38</v>
      </c>
    </row>
    <row r="22" spans="1:243" s="15" customFormat="1" ht="100.5" customHeight="1">
      <c r="A22" s="64">
        <v>10</v>
      </c>
      <c r="B22" s="85" t="s">
        <v>301</v>
      </c>
      <c r="C22" s="72" t="s">
        <v>52</v>
      </c>
      <c r="D22" s="105">
        <v>30</v>
      </c>
      <c r="E22" s="106" t="s">
        <v>282</v>
      </c>
      <c r="F22" s="107">
        <v>6203.81</v>
      </c>
      <c r="G22" s="57"/>
      <c r="H22" s="47"/>
      <c r="I22" s="46" t="s">
        <v>39</v>
      </c>
      <c r="J22" s="48">
        <f>IF(I22="Less(-)",-1,1)</f>
        <v>1</v>
      </c>
      <c r="K22" s="49" t="s">
        <v>63</v>
      </c>
      <c r="L22" s="49" t="s">
        <v>7</v>
      </c>
      <c r="M22" s="58"/>
      <c r="N22" s="57"/>
      <c r="O22" s="57"/>
      <c r="P22" s="59"/>
      <c r="Q22" s="57"/>
      <c r="R22" s="57"/>
      <c r="S22" s="59"/>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82">
        <f t="shared" si="1"/>
        <v>186114.3</v>
      </c>
      <c r="BB22" s="60">
        <f>BA22+SUM(N22:AZ22)</f>
        <v>186114.3</v>
      </c>
      <c r="BC22" s="56" t="str">
        <f>SpellNumber(L22,BB22)</f>
        <v>INR  One Lakh Eighty Six Thousand One Hundred &amp; Fourteen  and Paise Thirty Only</v>
      </c>
      <c r="BD22" s="70"/>
      <c r="BE22"/>
      <c r="BF22" s="95">
        <v>5484.27</v>
      </c>
      <c r="BG22" s="104">
        <f t="shared" si="4"/>
        <v>6203.81</v>
      </c>
      <c r="IE22" s="16">
        <v>1.01</v>
      </c>
      <c r="IF22" s="16" t="s">
        <v>40</v>
      </c>
      <c r="IG22" s="16" t="s">
        <v>36</v>
      </c>
      <c r="IH22" s="16">
        <v>123.223</v>
      </c>
      <c r="II22" s="16" t="s">
        <v>38</v>
      </c>
    </row>
    <row r="23" spans="1:243" s="15" customFormat="1" ht="247.5" customHeight="1">
      <c r="A23" s="64">
        <v>11</v>
      </c>
      <c r="B23" s="85" t="s">
        <v>302</v>
      </c>
      <c r="C23" s="72" t="s">
        <v>53</v>
      </c>
      <c r="D23" s="105">
        <v>120.7</v>
      </c>
      <c r="E23" s="106" t="s">
        <v>282</v>
      </c>
      <c r="F23" s="107">
        <v>8290.52</v>
      </c>
      <c r="G23" s="57"/>
      <c r="H23" s="47"/>
      <c r="I23" s="46" t="s">
        <v>39</v>
      </c>
      <c r="J23" s="48">
        <f>IF(I23="Less(-)",-1,1)</f>
        <v>1</v>
      </c>
      <c r="K23" s="49" t="s">
        <v>63</v>
      </c>
      <c r="L23" s="49" t="s">
        <v>7</v>
      </c>
      <c r="M23" s="58"/>
      <c r="N23" s="57"/>
      <c r="O23" s="57"/>
      <c r="P23" s="59"/>
      <c r="Q23" s="57"/>
      <c r="R23" s="57"/>
      <c r="S23" s="59"/>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82">
        <f>total_amount_ba($B$2,$D$2,D23,F23,J23,K23,M23)</f>
        <v>1000665.76</v>
      </c>
      <c r="BB23" s="60">
        <f>BA23+SUM(N23:AZ23)</f>
        <v>1000665.76</v>
      </c>
      <c r="BC23" s="56" t="str">
        <f>SpellNumber(L23,BB23)</f>
        <v>INR  Ten Lakh Six Hundred &amp; Sixty Five  and Paise Seventy Six Only</v>
      </c>
      <c r="BD23" s="70"/>
      <c r="BE23"/>
      <c r="BF23" s="95">
        <v>7328.96</v>
      </c>
      <c r="BG23" s="104">
        <f t="shared" si="4"/>
        <v>8290.52</v>
      </c>
      <c r="IE23" s="16">
        <v>1.01</v>
      </c>
      <c r="IF23" s="16" t="s">
        <v>40</v>
      </c>
      <c r="IG23" s="16" t="s">
        <v>36</v>
      </c>
      <c r="IH23" s="16">
        <v>123.223</v>
      </c>
      <c r="II23" s="16" t="s">
        <v>38</v>
      </c>
    </row>
    <row r="24" spans="1:243" s="15" customFormat="1" ht="246.75" customHeight="1">
      <c r="A24" s="64">
        <v>12</v>
      </c>
      <c r="B24" s="85" t="s">
        <v>303</v>
      </c>
      <c r="C24" s="72" t="s">
        <v>54</v>
      </c>
      <c r="D24" s="105">
        <v>48</v>
      </c>
      <c r="E24" s="106" t="s">
        <v>282</v>
      </c>
      <c r="F24" s="107">
        <v>8397.98</v>
      </c>
      <c r="G24" s="57"/>
      <c r="H24" s="47"/>
      <c r="I24" s="46" t="s">
        <v>39</v>
      </c>
      <c r="J24" s="48">
        <f t="shared" si="0"/>
        <v>1</v>
      </c>
      <c r="K24" s="49" t="s">
        <v>63</v>
      </c>
      <c r="L24" s="49" t="s">
        <v>7</v>
      </c>
      <c r="M24" s="58"/>
      <c r="N24" s="57"/>
      <c r="O24" s="57"/>
      <c r="P24" s="59"/>
      <c r="Q24" s="57"/>
      <c r="R24" s="57"/>
      <c r="S24" s="59"/>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82">
        <f t="shared" si="1"/>
        <v>403103.04</v>
      </c>
      <c r="BB24" s="60">
        <f t="shared" si="2"/>
        <v>403103.04</v>
      </c>
      <c r="BC24" s="56" t="str">
        <f t="shared" si="3"/>
        <v>INR  Four Lakh Three Thousand One Hundred &amp; Three  and Paise Four Only</v>
      </c>
      <c r="BD24" s="70"/>
      <c r="BE24"/>
      <c r="BF24" s="95">
        <v>7423.96</v>
      </c>
      <c r="BG24" s="104">
        <f t="shared" si="4"/>
        <v>8397.98</v>
      </c>
      <c r="IE24" s="16"/>
      <c r="IF24" s="16"/>
      <c r="IG24" s="16"/>
      <c r="IH24" s="16"/>
      <c r="II24" s="16"/>
    </row>
    <row r="25" spans="1:243" s="15" customFormat="1" ht="251.25" customHeight="1">
      <c r="A25" s="64">
        <v>13</v>
      </c>
      <c r="B25" s="85" t="s">
        <v>304</v>
      </c>
      <c r="C25" s="72" t="s">
        <v>55</v>
      </c>
      <c r="D25" s="105">
        <v>7.3</v>
      </c>
      <c r="E25" s="106" t="s">
        <v>282</v>
      </c>
      <c r="F25" s="107">
        <v>8505.45</v>
      </c>
      <c r="G25" s="57"/>
      <c r="H25" s="47"/>
      <c r="I25" s="46" t="s">
        <v>39</v>
      </c>
      <c r="J25" s="48">
        <f t="shared" si="0"/>
        <v>1</v>
      </c>
      <c r="K25" s="49" t="s">
        <v>63</v>
      </c>
      <c r="L25" s="49" t="s">
        <v>7</v>
      </c>
      <c r="M25" s="58"/>
      <c r="N25" s="57"/>
      <c r="O25" s="57"/>
      <c r="P25" s="59"/>
      <c r="Q25" s="57"/>
      <c r="R25" s="57"/>
      <c r="S25" s="59"/>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82">
        <f t="shared" si="1"/>
        <v>62089.79</v>
      </c>
      <c r="BB25" s="60">
        <f t="shared" si="2"/>
        <v>62089.79</v>
      </c>
      <c r="BC25" s="56" t="str">
        <f t="shared" si="3"/>
        <v>INR  Sixty Two Thousand  &amp;Eighty Nine  and Paise Seventy Nine Only</v>
      </c>
      <c r="BD25" s="70"/>
      <c r="BE25"/>
      <c r="BF25" s="95">
        <v>7518.96</v>
      </c>
      <c r="BG25" s="104">
        <f t="shared" si="4"/>
        <v>8505.45</v>
      </c>
      <c r="IE25" s="16"/>
      <c r="IF25" s="16"/>
      <c r="IG25" s="16"/>
      <c r="IH25" s="16"/>
      <c r="II25" s="16"/>
    </row>
    <row r="26" spans="1:243" s="15" customFormat="1" ht="208.5" customHeight="1">
      <c r="A26" s="64">
        <v>14</v>
      </c>
      <c r="B26" s="85" t="s">
        <v>394</v>
      </c>
      <c r="C26" s="72" t="s">
        <v>56</v>
      </c>
      <c r="D26" s="105">
        <v>820</v>
      </c>
      <c r="E26" s="106" t="s">
        <v>249</v>
      </c>
      <c r="F26" s="107">
        <v>417.41</v>
      </c>
      <c r="G26" s="57"/>
      <c r="H26" s="47"/>
      <c r="I26" s="46" t="s">
        <v>39</v>
      </c>
      <c r="J26" s="48">
        <f>IF(I26="Less(-)",-1,1)</f>
        <v>1</v>
      </c>
      <c r="K26" s="49" t="s">
        <v>63</v>
      </c>
      <c r="L26" s="49" t="s">
        <v>7</v>
      </c>
      <c r="M26" s="58"/>
      <c r="N26" s="57"/>
      <c r="O26" s="57"/>
      <c r="P26" s="59"/>
      <c r="Q26" s="57"/>
      <c r="R26" s="57"/>
      <c r="S26" s="59"/>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82">
        <f>total_amount_ba($B$2,$D$2,D26,F26,J26,K26,M26)</f>
        <v>342276.2</v>
      </c>
      <c r="BB26" s="60">
        <f>BA26+SUM(N26:AZ26)</f>
        <v>342276.2</v>
      </c>
      <c r="BC26" s="56" t="str">
        <f>SpellNumber(L26,BB26)</f>
        <v>INR  Three Lakh Forty Two Thousand Two Hundred &amp; Seventy Six  and Paise Twenty Only</v>
      </c>
      <c r="BD26" s="70"/>
      <c r="BE26"/>
      <c r="BF26" s="95">
        <v>369</v>
      </c>
      <c r="BG26" s="104">
        <f t="shared" si="4"/>
        <v>417.41</v>
      </c>
      <c r="IE26" s="16"/>
      <c r="IF26" s="16"/>
      <c r="IG26" s="16"/>
      <c r="IH26" s="16"/>
      <c r="II26" s="16"/>
    </row>
    <row r="27" spans="1:243" s="15" customFormat="1" ht="196.5" customHeight="1">
      <c r="A27" s="64">
        <v>15</v>
      </c>
      <c r="B27" s="85" t="s">
        <v>395</v>
      </c>
      <c r="C27" s="72" t="s">
        <v>57</v>
      </c>
      <c r="D27" s="105">
        <v>480</v>
      </c>
      <c r="E27" s="106" t="s">
        <v>249</v>
      </c>
      <c r="F27" s="107">
        <v>437.77</v>
      </c>
      <c r="G27" s="57"/>
      <c r="H27" s="47"/>
      <c r="I27" s="46" t="s">
        <v>39</v>
      </c>
      <c r="J27" s="48">
        <f>IF(I27="Less(-)",-1,1)</f>
        <v>1</v>
      </c>
      <c r="K27" s="49" t="s">
        <v>63</v>
      </c>
      <c r="L27" s="49" t="s">
        <v>7</v>
      </c>
      <c r="M27" s="58"/>
      <c r="N27" s="57"/>
      <c r="O27" s="57"/>
      <c r="P27" s="59"/>
      <c r="Q27" s="57"/>
      <c r="R27" s="57"/>
      <c r="S27" s="59"/>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82">
        <f>total_amount_ba($B$2,$D$2,D27,F27,J27,K27,M27)</f>
        <v>210129.6</v>
      </c>
      <c r="BB27" s="60">
        <f>BA27+SUM(N27:AZ27)</f>
        <v>210129.6</v>
      </c>
      <c r="BC27" s="56" t="str">
        <f>SpellNumber(L27,BB27)</f>
        <v>INR  Two Lakh Ten Thousand One Hundred &amp; Twenty Nine  and Paise Sixty Only</v>
      </c>
      <c r="BD27" s="70"/>
      <c r="BE27"/>
      <c r="BF27" s="95">
        <v>387</v>
      </c>
      <c r="BG27" s="104">
        <f t="shared" si="4"/>
        <v>437.77</v>
      </c>
      <c r="IE27" s="16"/>
      <c r="IF27" s="16"/>
      <c r="IG27" s="16"/>
      <c r="IH27" s="16"/>
      <c r="II27" s="16"/>
    </row>
    <row r="28" spans="1:243" s="15" customFormat="1" ht="180" customHeight="1">
      <c r="A28" s="64">
        <v>16</v>
      </c>
      <c r="B28" s="85" t="s">
        <v>396</v>
      </c>
      <c r="C28" s="72" t="s">
        <v>58</v>
      </c>
      <c r="D28" s="105">
        <v>60</v>
      </c>
      <c r="E28" s="106" t="s">
        <v>249</v>
      </c>
      <c r="F28" s="107">
        <v>458.14</v>
      </c>
      <c r="G28" s="57"/>
      <c r="H28" s="47"/>
      <c r="I28" s="46" t="s">
        <v>39</v>
      </c>
      <c r="J28" s="48">
        <f>IF(I28="Less(-)",-1,1)</f>
        <v>1</v>
      </c>
      <c r="K28" s="49" t="s">
        <v>63</v>
      </c>
      <c r="L28" s="49" t="s">
        <v>7</v>
      </c>
      <c r="M28" s="58"/>
      <c r="N28" s="57"/>
      <c r="O28" s="57"/>
      <c r="P28" s="59"/>
      <c r="Q28" s="57"/>
      <c r="R28" s="57"/>
      <c r="S28" s="59"/>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82">
        <f>total_amount_ba($B$2,$D$2,D28,F28,J28,K28,M28)</f>
        <v>27488.4</v>
      </c>
      <c r="BB28" s="60">
        <f>BA28+SUM(N28:AZ28)</f>
        <v>27488.4</v>
      </c>
      <c r="BC28" s="56" t="str">
        <f>SpellNumber(L28,BB28)</f>
        <v>INR  Twenty Seven Thousand Four Hundred &amp; Eighty Eight  and Paise Forty Only</v>
      </c>
      <c r="BD28" s="70"/>
      <c r="BE28"/>
      <c r="BF28" s="95">
        <v>405</v>
      </c>
      <c r="BG28" s="104">
        <f t="shared" si="4"/>
        <v>458.14</v>
      </c>
      <c r="BH28" s="9">
        <f>33451770-33451723.38</f>
        <v>46.620000001043</v>
      </c>
      <c r="BI28" s="9">
        <v>43.39</v>
      </c>
      <c r="IE28" s="16"/>
      <c r="IF28" s="16"/>
      <c r="IG28" s="16"/>
      <c r="IH28" s="16"/>
      <c r="II28" s="16"/>
    </row>
    <row r="29" spans="1:243" s="15" customFormat="1" ht="135" customHeight="1">
      <c r="A29" s="64">
        <v>17</v>
      </c>
      <c r="B29" s="85" t="s">
        <v>305</v>
      </c>
      <c r="C29" s="72" t="s">
        <v>59</v>
      </c>
      <c r="D29" s="105">
        <v>14</v>
      </c>
      <c r="E29" s="106" t="s">
        <v>283</v>
      </c>
      <c r="F29" s="107">
        <v>80785.78</v>
      </c>
      <c r="G29" s="57"/>
      <c r="H29" s="47"/>
      <c r="I29" s="46" t="s">
        <v>39</v>
      </c>
      <c r="J29" s="48">
        <f t="shared" si="0"/>
        <v>1</v>
      </c>
      <c r="K29" s="49" t="s">
        <v>63</v>
      </c>
      <c r="L29" s="49" t="s">
        <v>7</v>
      </c>
      <c r="M29" s="58"/>
      <c r="N29" s="57"/>
      <c r="O29" s="57"/>
      <c r="P29" s="59"/>
      <c r="Q29" s="57"/>
      <c r="R29" s="57"/>
      <c r="S29" s="59"/>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82">
        <f t="shared" si="1"/>
        <v>1131000.92</v>
      </c>
      <c r="BB29" s="60">
        <f t="shared" si="2"/>
        <v>1131000.92</v>
      </c>
      <c r="BC29" s="56" t="str">
        <f t="shared" si="3"/>
        <v>INR  Eleven Lakh Thirty One Thousand    and Paise Ninety Two Only</v>
      </c>
      <c r="BD29" s="70"/>
      <c r="BE29"/>
      <c r="BF29" s="95">
        <v>71416</v>
      </c>
      <c r="BG29" s="104">
        <f t="shared" si="4"/>
        <v>80785.78</v>
      </c>
      <c r="IE29" s="16"/>
      <c r="IF29" s="16"/>
      <c r="IG29" s="16"/>
      <c r="IH29" s="16"/>
      <c r="II29" s="16"/>
    </row>
    <row r="30" spans="1:243" s="15" customFormat="1" ht="123.75" customHeight="1">
      <c r="A30" s="64">
        <v>18</v>
      </c>
      <c r="B30" s="125" t="s">
        <v>306</v>
      </c>
      <c r="C30" s="72" t="s">
        <v>60</v>
      </c>
      <c r="D30" s="105">
        <v>7.2</v>
      </c>
      <c r="E30" s="106" t="s">
        <v>283</v>
      </c>
      <c r="F30" s="107">
        <v>81328.76</v>
      </c>
      <c r="G30" s="57"/>
      <c r="H30" s="47"/>
      <c r="I30" s="46" t="s">
        <v>39</v>
      </c>
      <c r="J30" s="48">
        <f>IF(I30="Less(-)",-1,1)</f>
        <v>1</v>
      </c>
      <c r="K30" s="49" t="s">
        <v>63</v>
      </c>
      <c r="L30" s="49" t="s">
        <v>7</v>
      </c>
      <c r="M30" s="58"/>
      <c r="N30" s="57"/>
      <c r="O30" s="57"/>
      <c r="P30" s="59"/>
      <c r="Q30" s="57"/>
      <c r="R30" s="57"/>
      <c r="S30" s="59"/>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82">
        <f>total_amount_ba($B$2,$D$2,D30,F30,J30,K30,M30)</f>
        <v>585567.07</v>
      </c>
      <c r="BB30" s="60">
        <f>BA30+SUM(N30:AZ30)</f>
        <v>585567.07</v>
      </c>
      <c r="BC30" s="56" t="str">
        <f>SpellNumber(L30,BB30)</f>
        <v>INR  Five Lakh Eighty Five Thousand Five Hundred &amp; Sixty Seven  and Paise Seven Only</v>
      </c>
      <c r="BD30" s="70"/>
      <c r="BE30"/>
      <c r="BF30" s="95">
        <v>71896</v>
      </c>
      <c r="BG30" s="104">
        <f t="shared" si="4"/>
        <v>81328.76</v>
      </c>
      <c r="IE30" s="16"/>
      <c r="IF30" s="16"/>
      <c r="IG30" s="16"/>
      <c r="IH30" s="16"/>
      <c r="II30" s="16"/>
    </row>
    <row r="31" spans="1:243" s="15" customFormat="1" ht="121.5" customHeight="1">
      <c r="A31" s="64">
        <v>19</v>
      </c>
      <c r="B31" s="125" t="s">
        <v>307</v>
      </c>
      <c r="C31" s="72" t="s">
        <v>69</v>
      </c>
      <c r="D31" s="105">
        <v>1</v>
      </c>
      <c r="E31" s="106" t="s">
        <v>283</v>
      </c>
      <c r="F31" s="107">
        <v>81871.73</v>
      </c>
      <c r="G31" s="57"/>
      <c r="H31" s="47"/>
      <c r="I31" s="46" t="s">
        <v>39</v>
      </c>
      <c r="J31" s="48">
        <f t="shared" si="0"/>
        <v>1</v>
      </c>
      <c r="K31" s="49" t="s">
        <v>63</v>
      </c>
      <c r="L31" s="49" t="s">
        <v>7</v>
      </c>
      <c r="M31" s="58"/>
      <c r="N31" s="57"/>
      <c r="O31" s="57"/>
      <c r="P31" s="59"/>
      <c r="Q31" s="57"/>
      <c r="R31" s="57"/>
      <c r="S31" s="59"/>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82">
        <f t="shared" si="1"/>
        <v>81871.73</v>
      </c>
      <c r="BB31" s="60">
        <f t="shared" si="2"/>
        <v>81871.73</v>
      </c>
      <c r="BC31" s="56" t="str">
        <f t="shared" si="3"/>
        <v>INR  Eighty One Thousand Eight Hundred &amp; Seventy One  and Paise Seventy Three Only</v>
      </c>
      <c r="BD31" s="70"/>
      <c r="BE31"/>
      <c r="BF31" s="95">
        <v>72376</v>
      </c>
      <c r="BG31" s="104">
        <f t="shared" si="4"/>
        <v>81871.73</v>
      </c>
      <c r="IE31" s="16"/>
      <c r="IF31" s="16"/>
      <c r="IG31" s="16"/>
      <c r="IH31" s="16"/>
      <c r="II31" s="16"/>
    </row>
    <row r="32" spans="1:243" s="15" customFormat="1" ht="36.75" customHeight="1">
      <c r="A32" s="64">
        <v>20</v>
      </c>
      <c r="B32" s="85" t="s">
        <v>308</v>
      </c>
      <c r="C32" s="72" t="s">
        <v>70</v>
      </c>
      <c r="D32" s="108">
        <v>30</v>
      </c>
      <c r="E32" s="106" t="s">
        <v>282</v>
      </c>
      <c r="F32" s="107">
        <v>6123.19</v>
      </c>
      <c r="G32" s="57"/>
      <c r="H32" s="47"/>
      <c r="I32" s="46" t="s">
        <v>39</v>
      </c>
      <c r="J32" s="48">
        <f t="shared" si="0"/>
        <v>1</v>
      </c>
      <c r="K32" s="49" t="s">
        <v>63</v>
      </c>
      <c r="L32" s="49" t="s">
        <v>7</v>
      </c>
      <c r="M32" s="58"/>
      <c r="N32" s="57"/>
      <c r="O32" s="57"/>
      <c r="P32" s="59"/>
      <c r="Q32" s="57"/>
      <c r="R32" s="57"/>
      <c r="S32" s="59"/>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82">
        <f t="shared" si="1"/>
        <v>183695.7</v>
      </c>
      <c r="BB32" s="60">
        <f t="shared" si="2"/>
        <v>183695.7</v>
      </c>
      <c r="BC32" s="56" t="str">
        <f t="shared" si="3"/>
        <v>INR  One Lakh Eighty Three Thousand Six Hundred &amp; Ninety Five  and Paise Seventy Only</v>
      </c>
      <c r="BD32" s="70"/>
      <c r="BE32"/>
      <c r="BF32" s="95">
        <v>5413</v>
      </c>
      <c r="BG32" s="104">
        <f t="shared" si="4"/>
        <v>6123.19</v>
      </c>
      <c r="IE32" s="16"/>
      <c r="IF32" s="16"/>
      <c r="IG32" s="16"/>
      <c r="IH32" s="16"/>
      <c r="II32" s="16"/>
    </row>
    <row r="33" spans="1:243" s="15" customFormat="1" ht="39" customHeight="1">
      <c r="A33" s="64">
        <v>21</v>
      </c>
      <c r="B33" s="85" t="s">
        <v>309</v>
      </c>
      <c r="C33" s="72" t="s">
        <v>71</v>
      </c>
      <c r="D33" s="105">
        <v>48</v>
      </c>
      <c r="E33" s="106" t="s">
        <v>282</v>
      </c>
      <c r="F33" s="107">
        <v>6375.44</v>
      </c>
      <c r="G33" s="57"/>
      <c r="H33" s="47"/>
      <c r="I33" s="46" t="s">
        <v>39</v>
      </c>
      <c r="J33" s="48">
        <f t="shared" si="0"/>
        <v>1</v>
      </c>
      <c r="K33" s="49" t="s">
        <v>63</v>
      </c>
      <c r="L33" s="49" t="s">
        <v>7</v>
      </c>
      <c r="M33" s="58"/>
      <c r="N33" s="57"/>
      <c r="O33" s="57"/>
      <c r="P33" s="59"/>
      <c r="Q33" s="57"/>
      <c r="R33" s="57"/>
      <c r="S33" s="59"/>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82">
        <f t="shared" si="1"/>
        <v>306021.12</v>
      </c>
      <c r="BB33" s="60">
        <f t="shared" si="2"/>
        <v>306021.12</v>
      </c>
      <c r="BC33" s="56" t="str">
        <f t="shared" si="3"/>
        <v>INR  Three Lakh Six Thousand  &amp;Twenty One  and Paise Twelve Only</v>
      </c>
      <c r="BD33" s="70"/>
      <c r="BE33"/>
      <c r="BF33" s="95">
        <v>5636</v>
      </c>
      <c r="BG33" s="104">
        <f t="shared" si="4"/>
        <v>6375.44</v>
      </c>
      <c r="IE33" s="16"/>
      <c r="IF33" s="16"/>
      <c r="IG33" s="16"/>
      <c r="IH33" s="16"/>
      <c r="II33" s="16"/>
    </row>
    <row r="34" spans="1:243" s="15" customFormat="1" ht="39" customHeight="1">
      <c r="A34" s="64">
        <v>22</v>
      </c>
      <c r="B34" s="85" t="s">
        <v>310</v>
      </c>
      <c r="C34" s="72" t="s">
        <v>72</v>
      </c>
      <c r="D34" s="105">
        <v>40</v>
      </c>
      <c r="E34" s="106" t="s">
        <v>282</v>
      </c>
      <c r="F34" s="107">
        <v>6501.01</v>
      </c>
      <c r="G34" s="57"/>
      <c r="H34" s="47"/>
      <c r="I34" s="46" t="s">
        <v>39</v>
      </c>
      <c r="J34" s="48">
        <f>IF(I34="Less(-)",-1,1)</f>
        <v>1</v>
      </c>
      <c r="K34" s="49" t="s">
        <v>63</v>
      </c>
      <c r="L34" s="49" t="s">
        <v>7</v>
      </c>
      <c r="M34" s="58"/>
      <c r="N34" s="57"/>
      <c r="O34" s="57"/>
      <c r="P34" s="59"/>
      <c r="Q34" s="57"/>
      <c r="R34" s="57"/>
      <c r="S34" s="59"/>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82">
        <f>total_amount_ba($B$2,$D$2,D34,F34,J34,K34,M34)</f>
        <v>260040.4</v>
      </c>
      <c r="BB34" s="60">
        <f>BA34+SUM(N34:AZ34)</f>
        <v>260040.4</v>
      </c>
      <c r="BC34" s="56" t="str">
        <f>SpellNumber(L34,BB34)</f>
        <v>INR  Two Lakh Sixty Thousand  &amp;Forty  and Paise Forty Only</v>
      </c>
      <c r="BD34" s="70"/>
      <c r="BE34"/>
      <c r="BF34" s="95">
        <v>5747</v>
      </c>
      <c r="BG34" s="104">
        <f t="shared" si="4"/>
        <v>6501.01</v>
      </c>
      <c r="IE34" s="16"/>
      <c r="IF34" s="16"/>
      <c r="IG34" s="16"/>
      <c r="IH34" s="16"/>
      <c r="II34" s="16"/>
    </row>
    <row r="35" spans="1:243" s="15" customFormat="1" ht="36" customHeight="1">
      <c r="A35" s="64">
        <v>23</v>
      </c>
      <c r="B35" s="85" t="s">
        <v>311</v>
      </c>
      <c r="C35" s="72" t="s">
        <v>73</v>
      </c>
      <c r="D35" s="105">
        <v>23</v>
      </c>
      <c r="E35" s="106" t="s">
        <v>282</v>
      </c>
      <c r="F35" s="107">
        <v>6626.57</v>
      </c>
      <c r="G35" s="57"/>
      <c r="H35" s="47"/>
      <c r="I35" s="46" t="s">
        <v>39</v>
      </c>
      <c r="J35" s="48">
        <f t="shared" si="0"/>
        <v>1</v>
      </c>
      <c r="K35" s="49" t="s">
        <v>63</v>
      </c>
      <c r="L35" s="49" t="s">
        <v>7</v>
      </c>
      <c r="M35" s="58"/>
      <c r="N35" s="57"/>
      <c r="O35" s="57"/>
      <c r="P35" s="59"/>
      <c r="Q35" s="57"/>
      <c r="R35" s="57"/>
      <c r="S35" s="59"/>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82">
        <f t="shared" si="1"/>
        <v>152411.11</v>
      </c>
      <c r="BB35" s="60">
        <f t="shared" si="2"/>
        <v>152411.11</v>
      </c>
      <c r="BC35" s="56" t="str">
        <f t="shared" si="3"/>
        <v>INR  One Lakh Fifty Two Thousand Four Hundred &amp; Eleven  and Paise Eleven Only</v>
      </c>
      <c r="BD35" s="70"/>
      <c r="BE35"/>
      <c r="BF35" s="95">
        <v>5858</v>
      </c>
      <c r="BG35" s="104">
        <f t="shared" si="4"/>
        <v>6626.57</v>
      </c>
      <c r="IE35" s="16"/>
      <c r="IF35" s="16"/>
      <c r="IG35" s="16"/>
      <c r="IH35" s="16"/>
      <c r="II35" s="16"/>
    </row>
    <row r="36" spans="1:243" s="15" customFormat="1" ht="50.25" customHeight="1">
      <c r="A36" s="64">
        <v>24</v>
      </c>
      <c r="B36" s="85" t="s">
        <v>312</v>
      </c>
      <c r="C36" s="72" t="s">
        <v>74</v>
      </c>
      <c r="D36" s="105">
        <v>175</v>
      </c>
      <c r="E36" s="106" t="s">
        <v>249</v>
      </c>
      <c r="F36" s="107">
        <v>832.56</v>
      </c>
      <c r="G36" s="57"/>
      <c r="H36" s="47"/>
      <c r="I36" s="46" t="s">
        <v>39</v>
      </c>
      <c r="J36" s="48">
        <f t="shared" si="0"/>
        <v>1</v>
      </c>
      <c r="K36" s="49" t="s">
        <v>63</v>
      </c>
      <c r="L36" s="49" t="s">
        <v>7</v>
      </c>
      <c r="M36" s="58"/>
      <c r="N36" s="57"/>
      <c r="O36" s="57"/>
      <c r="P36" s="59"/>
      <c r="Q36" s="57"/>
      <c r="R36" s="57"/>
      <c r="S36" s="59"/>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82">
        <f t="shared" si="1"/>
        <v>145698</v>
      </c>
      <c r="BB36" s="60">
        <f t="shared" si="2"/>
        <v>145698</v>
      </c>
      <c r="BC36" s="56" t="str">
        <f t="shared" si="3"/>
        <v>INR  One Lakh Forty Five Thousand Six Hundred &amp; Ninety Eight  Only</v>
      </c>
      <c r="BD36" s="70"/>
      <c r="BE36"/>
      <c r="BF36" s="95">
        <v>736</v>
      </c>
      <c r="BG36" s="104">
        <f t="shared" si="4"/>
        <v>832.56</v>
      </c>
      <c r="IE36" s="16"/>
      <c r="IF36" s="16"/>
      <c r="IG36" s="16"/>
      <c r="IH36" s="16"/>
      <c r="II36" s="16"/>
    </row>
    <row r="37" spans="1:243" s="15" customFormat="1" ht="47.25" customHeight="1">
      <c r="A37" s="64">
        <v>25</v>
      </c>
      <c r="B37" s="85" t="s">
        <v>313</v>
      </c>
      <c r="C37" s="72" t="s">
        <v>75</v>
      </c>
      <c r="D37" s="105">
        <v>150</v>
      </c>
      <c r="E37" s="106" t="s">
        <v>249</v>
      </c>
      <c r="F37" s="107">
        <v>846.14</v>
      </c>
      <c r="G37" s="57"/>
      <c r="H37" s="47"/>
      <c r="I37" s="46" t="s">
        <v>39</v>
      </c>
      <c r="J37" s="48">
        <f t="shared" si="0"/>
        <v>1</v>
      </c>
      <c r="K37" s="49" t="s">
        <v>63</v>
      </c>
      <c r="L37" s="49" t="s">
        <v>7</v>
      </c>
      <c r="M37" s="58"/>
      <c r="N37" s="57"/>
      <c r="O37" s="57"/>
      <c r="P37" s="59"/>
      <c r="Q37" s="57"/>
      <c r="R37" s="57"/>
      <c r="S37" s="59"/>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82">
        <f t="shared" si="1"/>
        <v>126921</v>
      </c>
      <c r="BB37" s="60">
        <f t="shared" si="2"/>
        <v>126921</v>
      </c>
      <c r="BC37" s="56" t="str">
        <f t="shared" si="3"/>
        <v>INR  One Lakh Twenty Six Thousand Nine Hundred &amp; Twenty One  Only</v>
      </c>
      <c r="BD37" s="70"/>
      <c r="BE37"/>
      <c r="BF37" s="95">
        <v>748</v>
      </c>
      <c r="BG37" s="104">
        <f t="shared" si="4"/>
        <v>846.14</v>
      </c>
      <c r="IE37" s="16"/>
      <c r="IF37" s="16"/>
      <c r="IG37" s="16"/>
      <c r="IH37" s="16"/>
      <c r="II37" s="16"/>
    </row>
    <row r="38" spans="1:243" s="15" customFormat="1" ht="47.25" customHeight="1">
      <c r="A38" s="64">
        <v>26</v>
      </c>
      <c r="B38" s="85" t="s">
        <v>314</v>
      </c>
      <c r="C38" s="72" t="s">
        <v>76</v>
      </c>
      <c r="D38" s="105">
        <v>5</v>
      </c>
      <c r="E38" s="106" t="s">
        <v>249</v>
      </c>
      <c r="F38" s="107">
        <v>859.71</v>
      </c>
      <c r="G38" s="57"/>
      <c r="H38" s="47"/>
      <c r="I38" s="46" t="s">
        <v>39</v>
      </c>
      <c r="J38" s="48">
        <f t="shared" si="0"/>
        <v>1</v>
      </c>
      <c r="K38" s="49" t="s">
        <v>63</v>
      </c>
      <c r="L38" s="49" t="s">
        <v>7</v>
      </c>
      <c r="M38" s="58"/>
      <c r="N38" s="57"/>
      <c r="O38" s="57"/>
      <c r="P38" s="59"/>
      <c r="Q38" s="57"/>
      <c r="R38" s="57"/>
      <c r="S38" s="59"/>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82">
        <f t="shared" si="1"/>
        <v>4298.55</v>
      </c>
      <c r="BB38" s="60">
        <f t="shared" si="2"/>
        <v>4298.55</v>
      </c>
      <c r="BC38" s="56" t="str">
        <f t="shared" si="3"/>
        <v>INR  Four Thousand Two Hundred &amp; Ninety Eight  and Paise Fifty Five Only</v>
      </c>
      <c r="BD38" s="70"/>
      <c r="BE38"/>
      <c r="BF38" s="95">
        <v>760</v>
      </c>
      <c r="BG38" s="104">
        <f t="shared" si="4"/>
        <v>859.71</v>
      </c>
      <c r="IE38" s="16"/>
      <c r="IF38" s="16"/>
      <c r="IG38" s="16"/>
      <c r="IH38" s="16"/>
      <c r="II38" s="16"/>
    </row>
    <row r="39" spans="1:243" s="15" customFormat="1" ht="60.75" customHeight="1">
      <c r="A39" s="64">
        <v>27</v>
      </c>
      <c r="B39" s="85" t="s">
        <v>315</v>
      </c>
      <c r="C39" s="72" t="s">
        <v>77</v>
      </c>
      <c r="D39" s="105">
        <v>25</v>
      </c>
      <c r="E39" s="106" t="s">
        <v>249</v>
      </c>
      <c r="F39" s="107">
        <v>622.16</v>
      </c>
      <c r="G39" s="57"/>
      <c r="H39" s="47"/>
      <c r="I39" s="46" t="s">
        <v>39</v>
      </c>
      <c r="J39" s="48">
        <f>IF(I39="Less(-)",-1,1)</f>
        <v>1</v>
      </c>
      <c r="K39" s="49" t="s">
        <v>63</v>
      </c>
      <c r="L39" s="49" t="s">
        <v>7</v>
      </c>
      <c r="M39" s="58"/>
      <c r="N39" s="57"/>
      <c r="O39" s="57"/>
      <c r="P39" s="59"/>
      <c r="Q39" s="57"/>
      <c r="R39" s="57"/>
      <c r="S39" s="59"/>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82">
        <f>total_amount_ba($B$2,$D$2,D39,F39,J39,K39,M39)</f>
        <v>15554</v>
      </c>
      <c r="BB39" s="60">
        <f>BA39+SUM(N39:AZ39)</f>
        <v>15554</v>
      </c>
      <c r="BC39" s="56" t="str">
        <f>SpellNumber(L39,BB39)</f>
        <v>INR  Fifteen Thousand Five Hundred &amp; Fifty Four  Only</v>
      </c>
      <c r="BD39" s="70"/>
      <c r="BE39"/>
      <c r="BF39" s="95">
        <v>550</v>
      </c>
      <c r="BG39" s="104">
        <f t="shared" si="4"/>
        <v>622.16</v>
      </c>
      <c r="IE39" s="16"/>
      <c r="IF39" s="16"/>
      <c r="IG39" s="16"/>
      <c r="IH39" s="16"/>
      <c r="II39" s="16"/>
    </row>
    <row r="40" spans="1:243" s="15" customFormat="1" ht="58.5" customHeight="1">
      <c r="A40" s="64">
        <v>28</v>
      </c>
      <c r="B40" s="85" t="s">
        <v>316</v>
      </c>
      <c r="C40" s="72" t="s">
        <v>78</v>
      </c>
      <c r="D40" s="105">
        <v>48</v>
      </c>
      <c r="E40" s="106" t="s">
        <v>249</v>
      </c>
      <c r="F40" s="107">
        <v>635.73</v>
      </c>
      <c r="G40" s="57"/>
      <c r="H40" s="47"/>
      <c r="I40" s="46" t="s">
        <v>39</v>
      </c>
      <c r="J40" s="48">
        <f t="shared" si="0"/>
        <v>1</v>
      </c>
      <c r="K40" s="49" t="s">
        <v>63</v>
      </c>
      <c r="L40" s="49" t="s">
        <v>7</v>
      </c>
      <c r="M40" s="58"/>
      <c r="N40" s="57"/>
      <c r="O40" s="57"/>
      <c r="P40" s="59"/>
      <c r="Q40" s="57"/>
      <c r="R40" s="57"/>
      <c r="S40" s="59"/>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82">
        <f t="shared" si="1"/>
        <v>30515.04</v>
      </c>
      <c r="BB40" s="60">
        <f t="shared" si="2"/>
        <v>30515.04</v>
      </c>
      <c r="BC40" s="56" t="str">
        <f t="shared" si="3"/>
        <v>INR  Thirty Thousand Five Hundred &amp; Fifteen  and Paise Four Only</v>
      </c>
      <c r="BD40" s="70"/>
      <c r="BE40"/>
      <c r="BF40" s="95">
        <f>BF39+12</f>
        <v>562</v>
      </c>
      <c r="BG40" s="104">
        <f t="shared" si="4"/>
        <v>635.73</v>
      </c>
      <c r="IE40" s="16"/>
      <c r="IF40" s="16"/>
      <c r="IG40" s="16"/>
      <c r="IH40" s="16"/>
      <c r="II40" s="16"/>
    </row>
    <row r="41" spans="1:243" s="15" customFormat="1" ht="62.25" customHeight="1">
      <c r="A41" s="64">
        <v>29</v>
      </c>
      <c r="B41" s="85" t="s">
        <v>317</v>
      </c>
      <c r="C41" s="72" t="s">
        <v>79</v>
      </c>
      <c r="D41" s="105">
        <v>22</v>
      </c>
      <c r="E41" s="106" t="s">
        <v>249</v>
      </c>
      <c r="F41" s="107">
        <v>649.31</v>
      </c>
      <c r="G41" s="57"/>
      <c r="H41" s="47"/>
      <c r="I41" s="46" t="s">
        <v>39</v>
      </c>
      <c r="J41" s="48">
        <f t="shared" si="0"/>
        <v>1</v>
      </c>
      <c r="K41" s="49" t="s">
        <v>63</v>
      </c>
      <c r="L41" s="49" t="s">
        <v>7</v>
      </c>
      <c r="M41" s="58"/>
      <c r="N41" s="57"/>
      <c r="O41" s="57"/>
      <c r="P41" s="59"/>
      <c r="Q41" s="57"/>
      <c r="R41" s="57"/>
      <c r="S41" s="59"/>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82">
        <f t="shared" si="1"/>
        <v>14284.82</v>
      </c>
      <c r="BB41" s="60">
        <f t="shared" si="2"/>
        <v>14284.82</v>
      </c>
      <c r="BC41" s="56" t="str">
        <f t="shared" si="3"/>
        <v>INR  Fourteen Thousand Two Hundred &amp; Eighty Four  and Paise Eighty Two Only</v>
      </c>
      <c r="BD41" s="70"/>
      <c r="BE41"/>
      <c r="BF41" s="95">
        <f>BF40+12</f>
        <v>574</v>
      </c>
      <c r="BG41" s="104">
        <f t="shared" si="4"/>
        <v>649.31</v>
      </c>
      <c r="IE41" s="16"/>
      <c r="IF41" s="16"/>
      <c r="IG41" s="16"/>
      <c r="IH41" s="16"/>
      <c r="II41" s="16"/>
    </row>
    <row r="42" spans="1:243" s="15" customFormat="1" ht="57" customHeight="1">
      <c r="A42" s="64">
        <v>30</v>
      </c>
      <c r="B42" s="85" t="s">
        <v>318</v>
      </c>
      <c r="C42" s="72" t="s">
        <v>80</v>
      </c>
      <c r="D42" s="105">
        <v>11</v>
      </c>
      <c r="E42" s="106" t="s">
        <v>282</v>
      </c>
      <c r="F42" s="107">
        <v>6163.91</v>
      </c>
      <c r="G42" s="57"/>
      <c r="H42" s="47"/>
      <c r="I42" s="46" t="s">
        <v>39</v>
      </c>
      <c r="J42" s="48">
        <f>IF(I42="Less(-)",-1,1)</f>
        <v>1</v>
      </c>
      <c r="K42" s="49" t="s">
        <v>63</v>
      </c>
      <c r="L42" s="49" t="s">
        <v>7</v>
      </c>
      <c r="M42" s="58"/>
      <c r="N42" s="57"/>
      <c r="O42" s="57"/>
      <c r="P42" s="59"/>
      <c r="Q42" s="57"/>
      <c r="R42" s="57"/>
      <c r="S42" s="59"/>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82">
        <f>total_amount_ba($B$2,$D$2,D42,F42,J42,K42,M42)</f>
        <v>67803.01</v>
      </c>
      <c r="BB42" s="60">
        <f>BA42+SUM(N42:AZ42)</f>
        <v>67803.01</v>
      </c>
      <c r="BC42" s="56" t="str">
        <f>SpellNumber(L42,BB42)</f>
        <v>INR  Sixty Seven Thousand Eight Hundred &amp; Three  and Paise One Only</v>
      </c>
      <c r="BD42" s="70"/>
      <c r="BE42"/>
      <c r="BF42" s="95">
        <v>5449</v>
      </c>
      <c r="BG42" s="104">
        <f t="shared" si="4"/>
        <v>6163.91</v>
      </c>
      <c r="IE42" s="16"/>
      <c r="IF42" s="16"/>
      <c r="IG42" s="16"/>
      <c r="IH42" s="16"/>
      <c r="II42" s="16"/>
    </row>
    <row r="43" spans="1:243" s="15" customFormat="1" ht="93" customHeight="1">
      <c r="A43" s="64">
        <v>31</v>
      </c>
      <c r="B43" s="85" t="s">
        <v>319</v>
      </c>
      <c r="C43" s="72" t="s">
        <v>81</v>
      </c>
      <c r="D43" s="105">
        <v>196</v>
      </c>
      <c r="E43" s="106" t="s">
        <v>249</v>
      </c>
      <c r="F43" s="107">
        <v>291.85</v>
      </c>
      <c r="G43" s="57"/>
      <c r="H43" s="47"/>
      <c r="I43" s="46" t="s">
        <v>39</v>
      </c>
      <c r="J43" s="48">
        <f>IF(I43="Less(-)",-1,1)</f>
        <v>1</v>
      </c>
      <c r="K43" s="49" t="s">
        <v>63</v>
      </c>
      <c r="L43" s="49" t="s">
        <v>7</v>
      </c>
      <c r="M43" s="58"/>
      <c r="N43" s="57"/>
      <c r="O43" s="57"/>
      <c r="P43" s="59"/>
      <c r="Q43" s="57"/>
      <c r="R43" s="57"/>
      <c r="S43" s="59"/>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82">
        <f t="shared" si="1"/>
        <v>57202.6</v>
      </c>
      <c r="BB43" s="60">
        <f>BA43+SUM(N43:AZ43)</f>
        <v>57202.6</v>
      </c>
      <c r="BC43" s="56" t="str">
        <f>SpellNumber(L43,BB43)</f>
        <v>INR  Fifty Seven Thousand Two Hundred &amp; Two  and Paise Sixty Only</v>
      </c>
      <c r="BD43" s="70"/>
      <c r="BE43"/>
      <c r="BF43" s="95">
        <v>258</v>
      </c>
      <c r="BG43" s="104">
        <f t="shared" si="4"/>
        <v>291.85</v>
      </c>
      <c r="IE43" s="16"/>
      <c r="IF43" s="16"/>
      <c r="IG43" s="16"/>
      <c r="IH43" s="16"/>
      <c r="II43" s="16"/>
    </row>
    <row r="44" spans="1:243" s="15" customFormat="1" ht="68.25" customHeight="1">
      <c r="A44" s="64">
        <v>32</v>
      </c>
      <c r="B44" s="85" t="s">
        <v>320</v>
      </c>
      <c r="C44" s="72" t="s">
        <v>82</v>
      </c>
      <c r="D44" s="105">
        <v>160</v>
      </c>
      <c r="E44" s="106" t="s">
        <v>245</v>
      </c>
      <c r="F44" s="107">
        <v>19.23</v>
      </c>
      <c r="G44" s="57"/>
      <c r="H44" s="47"/>
      <c r="I44" s="46" t="s">
        <v>39</v>
      </c>
      <c r="J44" s="48">
        <f t="shared" si="0"/>
        <v>1</v>
      </c>
      <c r="K44" s="49" t="s">
        <v>63</v>
      </c>
      <c r="L44" s="49" t="s">
        <v>7</v>
      </c>
      <c r="M44" s="58"/>
      <c r="N44" s="57"/>
      <c r="O44" s="57"/>
      <c r="P44" s="59"/>
      <c r="Q44" s="57"/>
      <c r="R44" s="57"/>
      <c r="S44" s="59"/>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82">
        <f t="shared" si="1"/>
        <v>3076.8</v>
      </c>
      <c r="BB44" s="60">
        <f t="shared" si="2"/>
        <v>3076.8</v>
      </c>
      <c r="BC44" s="56" t="str">
        <f t="shared" si="3"/>
        <v>INR  Three Thousand  &amp;Seventy Six  and Paise Eighty Only</v>
      </c>
      <c r="BD44" s="70"/>
      <c r="BE44"/>
      <c r="BF44" s="95">
        <v>17</v>
      </c>
      <c r="BG44" s="104">
        <f t="shared" si="4"/>
        <v>19.23</v>
      </c>
      <c r="IE44" s="16"/>
      <c r="IF44" s="16"/>
      <c r="IG44" s="16"/>
      <c r="IH44" s="16"/>
      <c r="II44" s="16"/>
    </row>
    <row r="45" spans="1:243" s="15" customFormat="1" ht="39" customHeight="1">
      <c r="A45" s="64">
        <v>33</v>
      </c>
      <c r="B45" s="85" t="s">
        <v>321</v>
      </c>
      <c r="C45" s="72" t="s">
        <v>83</v>
      </c>
      <c r="D45" s="105">
        <v>1060</v>
      </c>
      <c r="E45" s="106" t="s">
        <v>249</v>
      </c>
      <c r="F45" s="107">
        <v>23.76</v>
      </c>
      <c r="G45" s="57"/>
      <c r="H45" s="47"/>
      <c r="I45" s="46" t="s">
        <v>39</v>
      </c>
      <c r="J45" s="48">
        <f>IF(I45="Less(-)",-1,1)</f>
        <v>1</v>
      </c>
      <c r="K45" s="49" t="s">
        <v>63</v>
      </c>
      <c r="L45" s="49" t="s">
        <v>7</v>
      </c>
      <c r="M45" s="58"/>
      <c r="N45" s="57"/>
      <c r="O45" s="57"/>
      <c r="P45" s="59"/>
      <c r="Q45" s="57"/>
      <c r="R45" s="57"/>
      <c r="S45" s="59"/>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82">
        <f>total_amount_ba($B$2,$D$2,D45,F45,J45,K45,M45)</f>
        <v>25185.6</v>
      </c>
      <c r="BB45" s="60">
        <f>BA45+SUM(N45:AZ45)</f>
        <v>25185.6</v>
      </c>
      <c r="BC45" s="56" t="str">
        <f>SpellNumber(L45,BB45)</f>
        <v>INR  Twenty Five Thousand One Hundred &amp; Eighty Five  and Paise Sixty Only</v>
      </c>
      <c r="BD45" s="70"/>
      <c r="BE45"/>
      <c r="BF45" s="95">
        <v>21</v>
      </c>
      <c r="BG45" s="104">
        <f t="shared" si="4"/>
        <v>23.76</v>
      </c>
      <c r="IE45" s="16"/>
      <c r="IF45" s="16"/>
      <c r="IG45" s="16"/>
      <c r="IH45" s="16"/>
      <c r="II45" s="16"/>
    </row>
    <row r="46" spans="1:243" s="15" customFormat="1" ht="109.5" customHeight="1">
      <c r="A46" s="64">
        <v>34</v>
      </c>
      <c r="B46" s="85" t="s">
        <v>322</v>
      </c>
      <c r="C46" s="72" t="s">
        <v>84</v>
      </c>
      <c r="D46" s="105">
        <v>250</v>
      </c>
      <c r="E46" s="106" t="s">
        <v>249</v>
      </c>
      <c r="F46" s="107">
        <v>219.45</v>
      </c>
      <c r="G46" s="57"/>
      <c r="H46" s="47"/>
      <c r="I46" s="46" t="s">
        <v>39</v>
      </c>
      <c r="J46" s="48">
        <f t="shared" si="0"/>
        <v>1</v>
      </c>
      <c r="K46" s="49" t="s">
        <v>63</v>
      </c>
      <c r="L46" s="49" t="s">
        <v>7</v>
      </c>
      <c r="M46" s="58"/>
      <c r="N46" s="57"/>
      <c r="O46" s="57"/>
      <c r="P46" s="59"/>
      <c r="Q46" s="57"/>
      <c r="R46" s="57"/>
      <c r="S46" s="59"/>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82">
        <f t="shared" si="1"/>
        <v>54862.5</v>
      </c>
      <c r="BB46" s="60">
        <f t="shared" si="2"/>
        <v>54862.5</v>
      </c>
      <c r="BC46" s="56" t="str">
        <f t="shared" si="3"/>
        <v>INR  Fifty Four Thousand Eight Hundred &amp; Sixty Two  and Paise Fifty Only</v>
      </c>
      <c r="BD46" s="70"/>
      <c r="BE46"/>
      <c r="BF46" s="95">
        <v>194</v>
      </c>
      <c r="BG46" s="104">
        <f t="shared" si="4"/>
        <v>219.45</v>
      </c>
      <c r="IE46" s="16"/>
      <c r="IF46" s="16"/>
      <c r="IG46" s="16"/>
      <c r="IH46" s="16"/>
      <c r="II46" s="16"/>
    </row>
    <row r="47" spans="1:243" s="15" customFormat="1" ht="118.5" customHeight="1">
      <c r="A47" s="64">
        <v>35</v>
      </c>
      <c r="B47" s="85" t="s">
        <v>323</v>
      </c>
      <c r="C47" s="72" t="s">
        <v>85</v>
      </c>
      <c r="D47" s="105">
        <v>250</v>
      </c>
      <c r="E47" s="106" t="s">
        <v>249</v>
      </c>
      <c r="F47" s="107">
        <v>223.98</v>
      </c>
      <c r="G47" s="57"/>
      <c r="H47" s="47"/>
      <c r="I47" s="46" t="s">
        <v>39</v>
      </c>
      <c r="J47" s="48">
        <f t="shared" si="0"/>
        <v>1</v>
      </c>
      <c r="K47" s="49" t="s">
        <v>63</v>
      </c>
      <c r="L47" s="49" t="s">
        <v>7</v>
      </c>
      <c r="M47" s="58"/>
      <c r="N47" s="57"/>
      <c r="O47" s="57"/>
      <c r="P47" s="59"/>
      <c r="Q47" s="57"/>
      <c r="R47" s="57"/>
      <c r="S47" s="59"/>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82">
        <f t="shared" si="1"/>
        <v>55995</v>
      </c>
      <c r="BB47" s="60">
        <f t="shared" si="2"/>
        <v>55995</v>
      </c>
      <c r="BC47" s="56" t="str">
        <f t="shared" si="3"/>
        <v>INR  Fifty Five Thousand Nine Hundred &amp; Ninety Five  Only</v>
      </c>
      <c r="BD47" s="70"/>
      <c r="BE47"/>
      <c r="BF47" s="95">
        <v>198</v>
      </c>
      <c r="BG47" s="104">
        <f t="shared" si="4"/>
        <v>223.98</v>
      </c>
      <c r="IE47" s="16"/>
      <c r="IF47" s="16"/>
      <c r="IG47" s="16"/>
      <c r="IH47" s="16"/>
      <c r="II47" s="16"/>
    </row>
    <row r="48" spans="1:243" s="15" customFormat="1" ht="64.5" customHeight="1">
      <c r="A48" s="64">
        <v>36</v>
      </c>
      <c r="B48" s="85" t="s">
        <v>324</v>
      </c>
      <c r="C48" s="72" t="s">
        <v>86</v>
      </c>
      <c r="D48" s="109">
        <v>190</v>
      </c>
      <c r="E48" s="110" t="s">
        <v>249</v>
      </c>
      <c r="F48" s="111">
        <v>228.5</v>
      </c>
      <c r="G48" s="57"/>
      <c r="H48" s="47"/>
      <c r="I48" s="46" t="s">
        <v>39</v>
      </c>
      <c r="J48" s="48">
        <f t="shared" si="0"/>
        <v>1</v>
      </c>
      <c r="K48" s="49" t="s">
        <v>63</v>
      </c>
      <c r="L48" s="49" t="s">
        <v>7</v>
      </c>
      <c r="M48" s="58"/>
      <c r="N48" s="57"/>
      <c r="O48" s="57"/>
      <c r="P48" s="59"/>
      <c r="Q48" s="57"/>
      <c r="R48" s="57"/>
      <c r="S48" s="59"/>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82">
        <f t="shared" si="1"/>
        <v>43415</v>
      </c>
      <c r="BB48" s="60">
        <f t="shared" si="2"/>
        <v>43415</v>
      </c>
      <c r="BC48" s="56" t="str">
        <f t="shared" si="3"/>
        <v>INR  Forty Three Thousand Four Hundred &amp; Fifteen  Only</v>
      </c>
      <c r="BD48" s="70"/>
      <c r="BE48"/>
      <c r="BF48" s="96">
        <v>202</v>
      </c>
      <c r="BG48" s="104">
        <f t="shared" si="4"/>
        <v>228.5</v>
      </c>
      <c r="IE48" s="16"/>
      <c r="IF48" s="16"/>
      <c r="IG48" s="16"/>
      <c r="IH48" s="16"/>
      <c r="II48" s="16"/>
    </row>
    <row r="49" spans="1:243" s="15" customFormat="1" ht="64.5" customHeight="1">
      <c r="A49" s="64">
        <v>37</v>
      </c>
      <c r="B49" s="86" t="s">
        <v>325</v>
      </c>
      <c r="C49" s="72" t="s">
        <v>87</v>
      </c>
      <c r="D49" s="112">
        <v>90</v>
      </c>
      <c r="E49" s="110" t="s">
        <v>249</v>
      </c>
      <c r="F49" s="73">
        <v>46.38</v>
      </c>
      <c r="G49" s="57"/>
      <c r="H49" s="47"/>
      <c r="I49" s="46" t="s">
        <v>39</v>
      </c>
      <c r="J49" s="48">
        <f t="shared" si="0"/>
        <v>1</v>
      </c>
      <c r="K49" s="49" t="s">
        <v>63</v>
      </c>
      <c r="L49" s="49" t="s">
        <v>7</v>
      </c>
      <c r="M49" s="58"/>
      <c r="N49" s="57"/>
      <c r="O49" s="57"/>
      <c r="P49" s="59"/>
      <c r="Q49" s="57"/>
      <c r="R49" s="57"/>
      <c r="S49" s="59"/>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82">
        <f t="shared" si="1"/>
        <v>4174.2</v>
      </c>
      <c r="BB49" s="60">
        <f t="shared" si="2"/>
        <v>4174.2</v>
      </c>
      <c r="BC49" s="56" t="str">
        <f t="shared" si="3"/>
        <v>INR  Four Thousand One Hundred &amp; Seventy Four  and Paise Twenty Only</v>
      </c>
      <c r="BD49" s="70"/>
      <c r="BE49"/>
      <c r="BF49" s="97">
        <v>41</v>
      </c>
      <c r="BG49" s="104">
        <f t="shared" si="4"/>
        <v>46.38</v>
      </c>
      <c r="IE49" s="16"/>
      <c r="IF49" s="16"/>
      <c r="IG49" s="16"/>
      <c r="IH49" s="16"/>
      <c r="II49" s="16"/>
    </row>
    <row r="50" spans="1:243" s="15" customFormat="1" ht="108" customHeight="1">
      <c r="A50" s="64">
        <v>38</v>
      </c>
      <c r="B50" s="85" t="s">
        <v>326</v>
      </c>
      <c r="C50" s="72" t="s">
        <v>88</v>
      </c>
      <c r="D50" s="105">
        <v>625</v>
      </c>
      <c r="E50" s="106" t="s">
        <v>249</v>
      </c>
      <c r="F50" s="107">
        <v>170.81</v>
      </c>
      <c r="G50" s="57"/>
      <c r="H50" s="47"/>
      <c r="I50" s="46" t="s">
        <v>39</v>
      </c>
      <c r="J50" s="48">
        <f t="shared" si="0"/>
        <v>1</v>
      </c>
      <c r="K50" s="49" t="s">
        <v>63</v>
      </c>
      <c r="L50" s="49" t="s">
        <v>7</v>
      </c>
      <c r="M50" s="58"/>
      <c r="N50" s="57"/>
      <c r="O50" s="57"/>
      <c r="P50" s="59"/>
      <c r="Q50" s="57"/>
      <c r="R50" s="57"/>
      <c r="S50" s="59"/>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82">
        <f t="shared" si="1"/>
        <v>106756.25</v>
      </c>
      <c r="BB50" s="60">
        <f t="shared" si="2"/>
        <v>106756.25</v>
      </c>
      <c r="BC50" s="56" t="str">
        <f t="shared" si="3"/>
        <v>INR  One Lakh Six Thousand Seven Hundred &amp; Fifty Six  and Paise Twenty Five Only</v>
      </c>
      <c r="BD50" s="70"/>
      <c r="BE50"/>
      <c r="BF50" s="95">
        <v>151</v>
      </c>
      <c r="BG50" s="104">
        <f t="shared" si="4"/>
        <v>170.81</v>
      </c>
      <c r="IE50" s="16"/>
      <c r="IF50" s="16"/>
      <c r="IG50" s="16"/>
      <c r="IH50" s="16"/>
      <c r="II50" s="16"/>
    </row>
    <row r="51" spans="1:243" s="15" customFormat="1" ht="108.75" customHeight="1">
      <c r="A51" s="64">
        <v>39</v>
      </c>
      <c r="B51" s="85" t="s">
        <v>327</v>
      </c>
      <c r="C51" s="72" t="s">
        <v>89</v>
      </c>
      <c r="D51" s="105">
        <v>540</v>
      </c>
      <c r="E51" s="106" t="s">
        <v>249</v>
      </c>
      <c r="F51" s="107">
        <v>175.34</v>
      </c>
      <c r="G51" s="57"/>
      <c r="H51" s="47"/>
      <c r="I51" s="46" t="s">
        <v>39</v>
      </c>
      <c r="J51" s="48">
        <f>IF(I51="Less(-)",-1,1)</f>
        <v>1</v>
      </c>
      <c r="K51" s="49" t="s">
        <v>63</v>
      </c>
      <c r="L51" s="49" t="s">
        <v>7</v>
      </c>
      <c r="M51" s="58"/>
      <c r="N51" s="57"/>
      <c r="O51" s="57"/>
      <c r="P51" s="59"/>
      <c r="Q51" s="57"/>
      <c r="R51" s="57"/>
      <c r="S51" s="59"/>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82">
        <f>total_amount_ba($B$2,$D$2,D51,F51,J51,K51,M51)</f>
        <v>94683.6</v>
      </c>
      <c r="BB51" s="60">
        <f>BA51+SUM(N51:AZ51)</f>
        <v>94683.6</v>
      </c>
      <c r="BC51" s="56" t="str">
        <f>SpellNumber(L51,BB51)</f>
        <v>INR  Ninety Four Thousand Six Hundred &amp; Eighty Three  and Paise Sixty Only</v>
      </c>
      <c r="BD51" s="70"/>
      <c r="BE51"/>
      <c r="BF51" s="95">
        <v>155</v>
      </c>
      <c r="BG51" s="104">
        <f t="shared" si="4"/>
        <v>175.34</v>
      </c>
      <c r="IE51" s="16"/>
      <c r="IF51" s="16"/>
      <c r="IG51" s="16"/>
      <c r="IH51" s="16"/>
      <c r="II51" s="16"/>
    </row>
    <row r="52" spans="1:243" s="15" customFormat="1" ht="107.25" customHeight="1">
      <c r="A52" s="64">
        <v>40</v>
      </c>
      <c r="B52" s="85" t="s">
        <v>328</v>
      </c>
      <c r="C52" s="72" t="s">
        <v>90</v>
      </c>
      <c r="D52" s="105">
        <v>48</v>
      </c>
      <c r="E52" s="106" t="s">
        <v>249</v>
      </c>
      <c r="F52" s="107">
        <v>179.86</v>
      </c>
      <c r="G52" s="57"/>
      <c r="H52" s="47"/>
      <c r="I52" s="46" t="s">
        <v>39</v>
      </c>
      <c r="J52" s="48">
        <f t="shared" si="0"/>
        <v>1</v>
      </c>
      <c r="K52" s="49" t="s">
        <v>63</v>
      </c>
      <c r="L52" s="49" t="s">
        <v>7</v>
      </c>
      <c r="M52" s="58"/>
      <c r="N52" s="57"/>
      <c r="O52" s="57"/>
      <c r="P52" s="59"/>
      <c r="Q52" s="57"/>
      <c r="R52" s="57"/>
      <c r="S52" s="59"/>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82">
        <f t="shared" si="1"/>
        <v>8633.28</v>
      </c>
      <c r="BB52" s="60">
        <f t="shared" si="2"/>
        <v>8633.28</v>
      </c>
      <c r="BC52" s="56" t="str">
        <f t="shared" si="3"/>
        <v>INR  Eight Thousand Six Hundred &amp; Thirty Three  and Paise Twenty Eight Only</v>
      </c>
      <c r="BD52" s="70"/>
      <c r="BE52"/>
      <c r="BF52" s="95">
        <v>159</v>
      </c>
      <c r="BG52" s="104">
        <f t="shared" si="4"/>
        <v>179.86</v>
      </c>
      <c r="IE52" s="16"/>
      <c r="IF52" s="16"/>
      <c r="IG52" s="16"/>
      <c r="IH52" s="16"/>
      <c r="II52" s="16"/>
    </row>
    <row r="53" spans="1:243" s="15" customFormat="1" ht="100.5" customHeight="1">
      <c r="A53" s="64">
        <v>41</v>
      </c>
      <c r="B53" s="85" t="s">
        <v>329</v>
      </c>
      <c r="C53" s="72" t="s">
        <v>91</v>
      </c>
      <c r="D53" s="105">
        <v>190</v>
      </c>
      <c r="E53" s="106" t="s">
        <v>249</v>
      </c>
      <c r="F53" s="107">
        <v>150.45</v>
      </c>
      <c r="G53" s="57"/>
      <c r="H53" s="47"/>
      <c r="I53" s="46" t="s">
        <v>39</v>
      </c>
      <c r="J53" s="48">
        <f t="shared" si="0"/>
        <v>1</v>
      </c>
      <c r="K53" s="49" t="s">
        <v>63</v>
      </c>
      <c r="L53" s="49" t="s">
        <v>7</v>
      </c>
      <c r="M53" s="58"/>
      <c r="N53" s="57"/>
      <c r="O53" s="57"/>
      <c r="P53" s="59"/>
      <c r="Q53" s="57"/>
      <c r="R53" s="57"/>
      <c r="S53" s="59"/>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82">
        <f t="shared" si="1"/>
        <v>28585.5</v>
      </c>
      <c r="BB53" s="60">
        <f t="shared" si="2"/>
        <v>28585.5</v>
      </c>
      <c r="BC53" s="56" t="str">
        <f t="shared" si="3"/>
        <v>INR  Twenty Eight Thousand Five Hundred &amp; Eighty Five  and Paise Fifty Only</v>
      </c>
      <c r="BD53" s="70"/>
      <c r="BE53"/>
      <c r="BF53" s="95">
        <v>133</v>
      </c>
      <c r="BG53" s="104">
        <f t="shared" si="4"/>
        <v>150.45</v>
      </c>
      <c r="IE53" s="16"/>
      <c r="IF53" s="16"/>
      <c r="IG53" s="16"/>
      <c r="IH53" s="16"/>
      <c r="II53" s="16"/>
    </row>
    <row r="54" spans="1:243" s="15" customFormat="1" ht="121.5" customHeight="1">
      <c r="A54" s="64">
        <v>42</v>
      </c>
      <c r="B54" s="85" t="s">
        <v>330</v>
      </c>
      <c r="C54" s="72" t="s">
        <v>92</v>
      </c>
      <c r="D54" s="105">
        <v>190</v>
      </c>
      <c r="E54" s="106" t="s">
        <v>249</v>
      </c>
      <c r="F54" s="107">
        <v>154.97</v>
      </c>
      <c r="G54" s="57"/>
      <c r="H54" s="47"/>
      <c r="I54" s="46" t="s">
        <v>39</v>
      </c>
      <c r="J54" s="48">
        <f t="shared" si="0"/>
        <v>1</v>
      </c>
      <c r="K54" s="49" t="s">
        <v>63</v>
      </c>
      <c r="L54" s="49" t="s">
        <v>7</v>
      </c>
      <c r="M54" s="58"/>
      <c r="N54" s="57"/>
      <c r="O54" s="57"/>
      <c r="P54" s="59"/>
      <c r="Q54" s="57"/>
      <c r="R54" s="57"/>
      <c r="S54" s="59"/>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82">
        <f t="shared" si="1"/>
        <v>29444.3</v>
      </c>
      <c r="BB54" s="60">
        <f t="shared" si="2"/>
        <v>29444.3</v>
      </c>
      <c r="BC54" s="56" t="str">
        <f t="shared" si="3"/>
        <v>INR  Twenty Nine Thousand Four Hundred &amp; Forty Four  and Paise Thirty Only</v>
      </c>
      <c r="BD54" s="70"/>
      <c r="BE54"/>
      <c r="BF54" s="95">
        <v>137</v>
      </c>
      <c r="BG54" s="104">
        <f t="shared" si="4"/>
        <v>154.97</v>
      </c>
      <c r="IE54" s="16"/>
      <c r="IF54" s="16"/>
      <c r="IG54" s="16"/>
      <c r="IH54" s="16"/>
      <c r="II54" s="16"/>
    </row>
    <row r="55" spans="1:243" s="15" customFormat="1" ht="120" customHeight="1">
      <c r="A55" s="64">
        <v>43</v>
      </c>
      <c r="B55" s="85" t="s">
        <v>331</v>
      </c>
      <c r="C55" s="72" t="s">
        <v>93</v>
      </c>
      <c r="D55" s="105">
        <v>18</v>
      </c>
      <c r="E55" s="106" t="s">
        <v>249</v>
      </c>
      <c r="F55" s="107">
        <v>159.5</v>
      </c>
      <c r="G55" s="57"/>
      <c r="H55" s="47"/>
      <c r="I55" s="46" t="s">
        <v>39</v>
      </c>
      <c r="J55" s="48">
        <f t="shared" si="0"/>
        <v>1</v>
      </c>
      <c r="K55" s="49" t="s">
        <v>63</v>
      </c>
      <c r="L55" s="49" t="s">
        <v>7</v>
      </c>
      <c r="M55" s="58"/>
      <c r="N55" s="57"/>
      <c r="O55" s="57"/>
      <c r="P55" s="59"/>
      <c r="Q55" s="57"/>
      <c r="R55" s="57"/>
      <c r="S55" s="59"/>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82">
        <f t="shared" si="1"/>
        <v>2871</v>
      </c>
      <c r="BB55" s="60">
        <f t="shared" si="2"/>
        <v>2871</v>
      </c>
      <c r="BC55" s="56" t="str">
        <f t="shared" si="3"/>
        <v>INR  Two Thousand Eight Hundred &amp; Seventy One  Only</v>
      </c>
      <c r="BD55" s="70"/>
      <c r="BE55"/>
      <c r="BF55" s="95">
        <v>141</v>
      </c>
      <c r="BG55" s="104">
        <f t="shared" si="4"/>
        <v>159.5</v>
      </c>
      <c r="IE55" s="16"/>
      <c r="IF55" s="16"/>
      <c r="IG55" s="16"/>
      <c r="IH55" s="16"/>
      <c r="II55" s="16"/>
    </row>
    <row r="56" spans="1:243" s="15" customFormat="1" ht="79.5" customHeight="1">
      <c r="A56" s="64">
        <v>44</v>
      </c>
      <c r="B56" s="85" t="s">
        <v>332</v>
      </c>
      <c r="C56" s="72" t="s">
        <v>94</v>
      </c>
      <c r="D56" s="105">
        <v>30</v>
      </c>
      <c r="E56" s="106" t="s">
        <v>249</v>
      </c>
      <c r="F56" s="107">
        <v>38.46</v>
      </c>
      <c r="G56" s="57"/>
      <c r="H56" s="47"/>
      <c r="I56" s="46" t="s">
        <v>39</v>
      </c>
      <c r="J56" s="48">
        <f>IF(I56="Less(-)",-1,1)</f>
        <v>1</v>
      </c>
      <c r="K56" s="49" t="s">
        <v>63</v>
      </c>
      <c r="L56" s="49" t="s">
        <v>7</v>
      </c>
      <c r="M56" s="58"/>
      <c r="N56" s="57"/>
      <c r="O56" s="57"/>
      <c r="P56" s="59"/>
      <c r="Q56" s="57"/>
      <c r="R56" s="57"/>
      <c r="S56" s="59"/>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82">
        <f>total_amount_ba($B$2,$D$2,D56,F56,J56,K56,M56)</f>
        <v>1153.8</v>
      </c>
      <c r="BB56" s="60">
        <f>BA56+SUM(N56:AZ56)</f>
        <v>1153.8</v>
      </c>
      <c r="BC56" s="56" t="str">
        <f>SpellNumber(L56,BB56)</f>
        <v>INR  One Thousand One Hundred &amp; Fifty Three  and Paise Eighty Only</v>
      </c>
      <c r="BD56" s="70"/>
      <c r="BE56"/>
      <c r="BF56" s="95">
        <v>34</v>
      </c>
      <c r="BG56" s="104">
        <f t="shared" si="4"/>
        <v>38.46</v>
      </c>
      <c r="IE56" s="16"/>
      <c r="IF56" s="16"/>
      <c r="IG56" s="16"/>
      <c r="IH56" s="16"/>
      <c r="II56" s="16"/>
    </row>
    <row r="57" spans="1:243" s="15" customFormat="1" ht="121.5" customHeight="1">
      <c r="A57" s="64">
        <v>45</v>
      </c>
      <c r="B57" s="85" t="s">
        <v>333</v>
      </c>
      <c r="C57" s="72" t="s">
        <v>95</v>
      </c>
      <c r="D57" s="105">
        <v>195</v>
      </c>
      <c r="E57" s="106" t="s">
        <v>249</v>
      </c>
      <c r="F57" s="107">
        <v>51.02</v>
      </c>
      <c r="G57" s="57"/>
      <c r="H57" s="47"/>
      <c r="I57" s="46" t="s">
        <v>39</v>
      </c>
      <c r="J57" s="48">
        <f>IF(I57="Less(-)",-1,1)</f>
        <v>1</v>
      </c>
      <c r="K57" s="49" t="s">
        <v>63</v>
      </c>
      <c r="L57" s="49" t="s">
        <v>7</v>
      </c>
      <c r="M57" s="58"/>
      <c r="N57" s="57"/>
      <c r="O57" s="57"/>
      <c r="P57" s="59"/>
      <c r="Q57" s="57"/>
      <c r="R57" s="57"/>
      <c r="S57" s="59"/>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82">
        <f>total_amount_ba($B$2,$D$2,D57,F57,J57,K57,M57)</f>
        <v>9948.9</v>
      </c>
      <c r="BB57" s="60">
        <f>BA57+SUM(N57:AZ57)</f>
        <v>9948.9</v>
      </c>
      <c r="BC57" s="56" t="str">
        <f>SpellNumber(L57,BB57)</f>
        <v>INR  Nine Thousand Nine Hundred &amp; Forty Eight  and Paise Ninety Only</v>
      </c>
      <c r="BD57" s="70"/>
      <c r="BE57"/>
      <c r="BF57" s="95">
        <v>45.1</v>
      </c>
      <c r="BG57" s="104">
        <f t="shared" si="4"/>
        <v>51.02</v>
      </c>
      <c r="IE57" s="16"/>
      <c r="IF57" s="16"/>
      <c r="IG57" s="16"/>
      <c r="IH57" s="16"/>
      <c r="II57" s="16"/>
    </row>
    <row r="58" spans="1:243" s="15" customFormat="1" ht="120" customHeight="1">
      <c r="A58" s="64">
        <v>46</v>
      </c>
      <c r="B58" s="85" t="s">
        <v>334</v>
      </c>
      <c r="C58" s="72" t="s">
        <v>96</v>
      </c>
      <c r="D58" s="105">
        <v>210</v>
      </c>
      <c r="E58" s="106" t="s">
        <v>249</v>
      </c>
      <c r="F58" s="107">
        <v>51.82</v>
      </c>
      <c r="G58" s="57"/>
      <c r="H58" s="47"/>
      <c r="I58" s="46" t="s">
        <v>39</v>
      </c>
      <c r="J58" s="48">
        <f>IF(I58="Less(-)",-1,1)</f>
        <v>1</v>
      </c>
      <c r="K58" s="49" t="s">
        <v>63</v>
      </c>
      <c r="L58" s="49" t="s">
        <v>7</v>
      </c>
      <c r="M58" s="58"/>
      <c r="N58" s="57"/>
      <c r="O58" s="57"/>
      <c r="P58" s="59"/>
      <c r="Q58" s="57"/>
      <c r="R58" s="57"/>
      <c r="S58" s="59"/>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82">
        <f>total_amount_ba($B$2,$D$2,D58,F58,J58,K58,M58)</f>
        <v>10882.2</v>
      </c>
      <c r="BB58" s="60">
        <f>BA58+SUM(N58:AZ58)</f>
        <v>10882.2</v>
      </c>
      <c r="BC58" s="56" t="str">
        <f>SpellNumber(L58,BB58)</f>
        <v>INR  Ten Thousand Eight Hundred &amp; Eighty Two  and Paise Twenty Only</v>
      </c>
      <c r="BD58" s="70"/>
      <c r="BE58"/>
      <c r="BF58" s="95">
        <v>45.81</v>
      </c>
      <c r="BG58" s="104">
        <f t="shared" si="4"/>
        <v>51.82</v>
      </c>
      <c r="IE58" s="16"/>
      <c r="IF58" s="16"/>
      <c r="IG58" s="16"/>
      <c r="IH58" s="16"/>
      <c r="II58" s="16"/>
    </row>
    <row r="59" spans="1:243" s="15" customFormat="1" ht="128.25" customHeight="1">
      <c r="A59" s="64">
        <v>47</v>
      </c>
      <c r="B59" s="85" t="s">
        <v>335</v>
      </c>
      <c r="C59" s="72" t="s">
        <v>97</v>
      </c>
      <c r="D59" s="105">
        <v>210</v>
      </c>
      <c r="E59" s="106" t="s">
        <v>249</v>
      </c>
      <c r="F59" s="107">
        <v>52.62</v>
      </c>
      <c r="G59" s="57"/>
      <c r="H59" s="47"/>
      <c r="I59" s="46" t="s">
        <v>39</v>
      </c>
      <c r="J59" s="48">
        <f>IF(I59="Less(-)",-1,1)</f>
        <v>1</v>
      </c>
      <c r="K59" s="49" t="s">
        <v>63</v>
      </c>
      <c r="L59" s="49" t="s">
        <v>7</v>
      </c>
      <c r="M59" s="58"/>
      <c r="N59" s="57"/>
      <c r="O59" s="57"/>
      <c r="P59" s="59"/>
      <c r="Q59" s="57"/>
      <c r="R59" s="57"/>
      <c r="S59" s="59"/>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82">
        <f>total_amount_ba($B$2,$D$2,D59,F59,J59,K59,M59)</f>
        <v>11050.2</v>
      </c>
      <c r="BB59" s="60">
        <f>BA59+SUM(N59:AZ59)</f>
        <v>11050.2</v>
      </c>
      <c r="BC59" s="56" t="str">
        <f>SpellNumber(L59,BB59)</f>
        <v>INR  Eleven Thousand  &amp;Fifty  and Paise Twenty Only</v>
      </c>
      <c r="BD59" s="70"/>
      <c r="BE59"/>
      <c r="BF59" s="95">
        <v>46.52</v>
      </c>
      <c r="BG59" s="104">
        <f t="shared" si="4"/>
        <v>52.62</v>
      </c>
      <c r="IE59" s="16"/>
      <c r="IF59" s="16"/>
      <c r="IG59" s="16"/>
      <c r="IH59" s="16"/>
      <c r="II59" s="16"/>
    </row>
    <row r="60" spans="1:243" s="15" customFormat="1" ht="120" customHeight="1">
      <c r="A60" s="64">
        <v>48</v>
      </c>
      <c r="B60" s="85" t="s">
        <v>336</v>
      </c>
      <c r="C60" s="72" t="s">
        <v>98</v>
      </c>
      <c r="D60" s="105">
        <v>195</v>
      </c>
      <c r="E60" s="106" t="s">
        <v>249</v>
      </c>
      <c r="F60" s="107">
        <v>75.79</v>
      </c>
      <c r="G60" s="57"/>
      <c r="H60" s="47"/>
      <c r="I60" s="46" t="s">
        <v>39</v>
      </c>
      <c r="J60" s="48">
        <f t="shared" si="0"/>
        <v>1</v>
      </c>
      <c r="K60" s="49" t="s">
        <v>63</v>
      </c>
      <c r="L60" s="49" t="s">
        <v>7</v>
      </c>
      <c r="M60" s="58"/>
      <c r="N60" s="57"/>
      <c r="O60" s="57"/>
      <c r="P60" s="59"/>
      <c r="Q60" s="57"/>
      <c r="R60" s="57"/>
      <c r="S60" s="59"/>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82">
        <f t="shared" si="1"/>
        <v>14779.05</v>
      </c>
      <c r="BB60" s="60">
        <f t="shared" si="2"/>
        <v>14779.05</v>
      </c>
      <c r="BC60" s="56" t="str">
        <f t="shared" si="3"/>
        <v>INR  Fourteen Thousand Seven Hundred &amp; Seventy Nine  and Paise Five Only</v>
      </c>
      <c r="BD60" s="70"/>
      <c r="BE60"/>
      <c r="BF60" s="95">
        <v>67</v>
      </c>
      <c r="BG60" s="104">
        <f t="shared" si="4"/>
        <v>75.79</v>
      </c>
      <c r="IE60" s="16"/>
      <c r="IF60" s="16"/>
      <c r="IG60" s="16"/>
      <c r="IH60" s="16"/>
      <c r="II60" s="16"/>
    </row>
    <row r="61" spans="1:243" s="15" customFormat="1" ht="123.75" customHeight="1">
      <c r="A61" s="64">
        <v>49</v>
      </c>
      <c r="B61" s="85" t="s">
        <v>337</v>
      </c>
      <c r="C61" s="72" t="s">
        <v>99</v>
      </c>
      <c r="D61" s="105">
        <v>210</v>
      </c>
      <c r="E61" s="106" t="s">
        <v>249</v>
      </c>
      <c r="F61" s="107">
        <v>76.59</v>
      </c>
      <c r="G61" s="57"/>
      <c r="H61" s="47"/>
      <c r="I61" s="46" t="s">
        <v>39</v>
      </c>
      <c r="J61" s="48">
        <f t="shared" si="0"/>
        <v>1</v>
      </c>
      <c r="K61" s="49" t="s">
        <v>63</v>
      </c>
      <c r="L61" s="49" t="s">
        <v>7</v>
      </c>
      <c r="M61" s="58"/>
      <c r="N61" s="57"/>
      <c r="O61" s="57"/>
      <c r="P61" s="59"/>
      <c r="Q61" s="57"/>
      <c r="R61" s="57"/>
      <c r="S61" s="59"/>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82">
        <f t="shared" si="1"/>
        <v>16083.9</v>
      </c>
      <c r="BB61" s="60">
        <f t="shared" si="2"/>
        <v>16083.9</v>
      </c>
      <c r="BC61" s="56" t="str">
        <f t="shared" si="3"/>
        <v>INR  Sixteen Thousand  &amp;Eighty Three  and Paise Ninety Only</v>
      </c>
      <c r="BD61" s="70"/>
      <c r="BE61"/>
      <c r="BF61" s="95">
        <v>67.71</v>
      </c>
      <c r="BG61" s="104">
        <f t="shared" si="4"/>
        <v>76.59</v>
      </c>
      <c r="IE61" s="16"/>
      <c r="IF61" s="16"/>
      <c r="IG61" s="16"/>
      <c r="IH61" s="16"/>
      <c r="II61" s="16"/>
    </row>
    <row r="62" spans="1:243" s="15" customFormat="1" ht="118.5" customHeight="1">
      <c r="A62" s="64">
        <v>50</v>
      </c>
      <c r="B62" s="85" t="s">
        <v>338</v>
      </c>
      <c r="C62" s="72" t="s">
        <v>100</v>
      </c>
      <c r="D62" s="109">
        <v>210</v>
      </c>
      <c r="E62" s="110" t="s">
        <v>249</v>
      </c>
      <c r="F62" s="111">
        <v>77.4</v>
      </c>
      <c r="G62" s="57"/>
      <c r="H62" s="47"/>
      <c r="I62" s="46" t="s">
        <v>39</v>
      </c>
      <c r="J62" s="48">
        <f>IF(I62="Less(-)",-1,1)</f>
        <v>1</v>
      </c>
      <c r="K62" s="49" t="s">
        <v>63</v>
      </c>
      <c r="L62" s="49" t="s">
        <v>7</v>
      </c>
      <c r="M62" s="58"/>
      <c r="N62" s="57"/>
      <c r="O62" s="57"/>
      <c r="P62" s="59"/>
      <c r="Q62" s="57"/>
      <c r="R62" s="57"/>
      <c r="S62" s="59"/>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82">
        <f>total_amount_ba($B$2,$D$2,D62,F62,J62,K62,M62)</f>
        <v>16254</v>
      </c>
      <c r="BB62" s="60">
        <f>BA62+SUM(N62:AZ62)</f>
        <v>16254</v>
      </c>
      <c r="BC62" s="56" t="str">
        <f>SpellNumber(L62,BB62)</f>
        <v>INR  Sixteen Thousand Two Hundred &amp; Fifty Four  Only</v>
      </c>
      <c r="BD62" s="70"/>
      <c r="BE62"/>
      <c r="BF62" s="96">
        <v>68.42</v>
      </c>
      <c r="BG62" s="104">
        <f t="shared" si="4"/>
        <v>77.4</v>
      </c>
      <c r="IE62" s="16"/>
      <c r="IF62" s="16"/>
      <c r="IG62" s="16"/>
      <c r="IH62" s="16"/>
      <c r="II62" s="16"/>
    </row>
    <row r="63" spans="1:243" s="15" customFormat="1" ht="48.75" customHeight="1">
      <c r="A63" s="64">
        <v>51</v>
      </c>
      <c r="B63" s="86" t="s">
        <v>339</v>
      </c>
      <c r="C63" s="72" t="s">
        <v>101</v>
      </c>
      <c r="D63" s="112">
        <v>1611</v>
      </c>
      <c r="E63" s="110" t="s">
        <v>249</v>
      </c>
      <c r="F63" s="73">
        <v>138.01</v>
      </c>
      <c r="G63" s="57"/>
      <c r="H63" s="47"/>
      <c r="I63" s="46" t="s">
        <v>39</v>
      </c>
      <c r="J63" s="48">
        <f>IF(I63="Less(-)",-1,1)</f>
        <v>1</v>
      </c>
      <c r="K63" s="49" t="s">
        <v>63</v>
      </c>
      <c r="L63" s="49" t="s">
        <v>7</v>
      </c>
      <c r="M63" s="58"/>
      <c r="N63" s="57"/>
      <c r="O63" s="57"/>
      <c r="P63" s="59"/>
      <c r="Q63" s="57"/>
      <c r="R63" s="57"/>
      <c r="S63" s="59"/>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82">
        <f>total_amount_ba($B$2,$D$2,D63,F63,J63,K63,M63)</f>
        <v>222334.11</v>
      </c>
      <c r="BB63" s="60">
        <f>BA63+SUM(N63:AZ63)</f>
        <v>222334.11</v>
      </c>
      <c r="BC63" s="56" t="str">
        <f>SpellNumber(L63,BB63)</f>
        <v>INR  Two Lakh Twenty Two Thousand Three Hundred &amp; Thirty Four  and Paise Eleven Only</v>
      </c>
      <c r="BD63" s="70"/>
      <c r="BE63"/>
      <c r="BF63" s="97">
        <v>122</v>
      </c>
      <c r="BG63" s="104">
        <f t="shared" si="4"/>
        <v>138.01</v>
      </c>
      <c r="IE63" s="16"/>
      <c r="IF63" s="16"/>
      <c r="IG63" s="16"/>
      <c r="IH63" s="16"/>
      <c r="II63" s="16"/>
    </row>
    <row r="64" spans="1:243" s="15" customFormat="1" ht="105" customHeight="1">
      <c r="A64" s="64">
        <v>52</v>
      </c>
      <c r="B64" s="85" t="s">
        <v>340</v>
      </c>
      <c r="C64" s="72" t="s">
        <v>102</v>
      </c>
      <c r="D64" s="113">
        <v>1611</v>
      </c>
      <c r="E64" s="106" t="s">
        <v>249</v>
      </c>
      <c r="F64" s="114">
        <v>54.86</v>
      </c>
      <c r="G64" s="57"/>
      <c r="H64" s="47"/>
      <c r="I64" s="46" t="s">
        <v>39</v>
      </c>
      <c r="J64" s="48">
        <f>IF(I64="Less(-)",-1,1)</f>
        <v>1</v>
      </c>
      <c r="K64" s="49" t="s">
        <v>63</v>
      </c>
      <c r="L64" s="49" t="s">
        <v>7</v>
      </c>
      <c r="M64" s="58"/>
      <c r="N64" s="57"/>
      <c r="O64" s="57"/>
      <c r="P64" s="59"/>
      <c r="Q64" s="57"/>
      <c r="R64" s="57"/>
      <c r="S64" s="59"/>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82">
        <f>total_amount_ba($B$2,$D$2,D64,F64,J64,K64,M64)</f>
        <v>88379.46</v>
      </c>
      <c r="BB64" s="60">
        <f>BA64+SUM(N64:AZ64)</f>
        <v>88379.46</v>
      </c>
      <c r="BC64" s="56" t="str">
        <f>SpellNumber(L64,BB64)</f>
        <v>INR  Eighty Eight Thousand Three Hundred &amp; Seventy Nine  and Paise Forty Six Only</v>
      </c>
      <c r="BD64" s="70"/>
      <c r="BE64"/>
      <c r="BF64" s="64">
        <v>48.5</v>
      </c>
      <c r="BG64" s="104">
        <f t="shared" si="4"/>
        <v>54.86</v>
      </c>
      <c r="IE64" s="16"/>
      <c r="IF64" s="16"/>
      <c r="IG64" s="16"/>
      <c r="IH64" s="16"/>
      <c r="II64" s="16"/>
    </row>
    <row r="65" spans="1:243" s="15" customFormat="1" ht="86.25" customHeight="1">
      <c r="A65" s="64">
        <v>53</v>
      </c>
      <c r="B65" s="85" t="s">
        <v>341</v>
      </c>
      <c r="C65" s="72" t="s">
        <v>103</v>
      </c>
      <c r="D65" s="105">
        <v>1611</v>
      </c>
      <c r="E65" s="106" t="s">
        <v>249</v>
      </c>
      <c r="F65" s="107">
        <v>79.18</v>
      </c>
      <c r="G65" s="57"/>
      <c r="H65" s="47"/>
      <c r="I65" s="46" t="s">
        <v>39</v>
      </c>
      <c r="J65" s="48">
        <f>IF(I65="Less(-)",-1,1)</f>
        <v>1</v>
      </c>
      <c r="K65" s="49" t="s">
        <v>63</v>
      </c>
      <c r="L65" s="49" t="s">
        <v>7</v>
      </c>
      <c r="M65" s="58"/>
      <c r="N65" s="57"/>
      <c r="O65" s="57"/>
      <c r="P65" s="59"/>
      <c r="Q65" s="57"/>
      <c r="R65" s="57"/>
      <c r="S65" s="59"/>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82">
        <f>total_amount_ba($B$2,$D$2,D65,F65,J65,K65,M65)</f>
        <v>127558.98</v>
      </c>
      <c r="BB65" s="60">
        <f>BA65+SUM(N65:AZ65)</f>
        <v>127558.98</v>
      </c>
      <c r="BC65" s="56" t="str">
        <f>SpellNumber(L65,BB65)</f>
        <v>INR  One Lakh Twenty Seven Thousand Five Hundred &amp; Fifty Eight  and Paise Ninety Eight Only</v>
      </c>
      <c r="BD65" s="70"/>
      <c r="BE65"/>
      <c r="BF65" s="95">
        <v>70</v>
      </c>
      <c r="BG65" s="104">
        <f t="shared" si="4"/>
        <v>79.18</v>
      </c>
      <c r="IE65" s="16"/>
      <c r="IF65" s="16"/>
      <c r="IG65" s="16"/>
      <c r="IH65" s="16"/>
      <c r="II65" s="16"/>
    </row>
    <row r="66" spans="1:243" s="15" customFormat="1" ht="69.75" customHeight="1">
      <c r="A66" s="64">
        <v>54</v>
      </c>
      <c r="B66" s="85" t="s">
        <v>342</v>
      </c>
      <c r="C66" s="72" t="s">
        <v>104</v>
      </c>
      <c r="D66" s="105">
        <v>90</v>
      </c>
      <c r="E66" s="106" t="s">
        <v>343</v>
      </c>
      <c r="F66" s="107">
        <v>42.99</v>
      </c>
      <c r="G66" s="57"/>
      <c r="H66" s="47"/>
      <c r="I66" s="46" t="s">
        <v>39</v>
      </c>
      <c r="J66" s="48">
        <f t="shared" si="0"/>
        <v>1</v>
      </c>
      <c r="K66" s="49" t="s">
        <v>63</v>
      </c>
      <c r="L66" s="49" t="s">
        <v>7</v>
      </c>
      <c r="M66" s="58"/>
      <c r="N66" s="57"/>
      <c r="O66" s="57"/>
      <c r="P66" s="59"/>
      <c r="Q66" s="57"/>
      <c r="R66" s="57"/>
      <c r="S66" s="59"/>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82">
        <f t="shared" si="1"/>
        <v>3869.1</v>
      </c>
      <c r="BB66" s="60">
        <f t="shared" si="2"/>
        <v>3869.1</v>
      </c>
      <c r="BC66" s="56" t="str">
        <f t="shared" si="3"/>
        <v>INR  Three Thousand Eight Hundred &amp; Sixty Nine  and Paise Ten Only</v>
      </c>
      <c r="BD66" s="70"/>
      <c r="BE66"/>
      <c r="BF66" s="95">
        <v>38</v>
      </c>
      <c r="BG66" s="104">
        <f t="shared" si="4"/>
        <v>42.99</v>
      </c>
      <c r="IE66" s="16"/>
      <c r="IF66" s="16"/>
      <c r="IG66" s="16"/>
      <c r="IH66" s="16"/>
      <c r="II66" s="16"/>
    </row>
    <row r="67" spans="1:243" s="15" customFormat="1" ht="56.25" customHeight="1">
      <c r="A67" s="64">
        <v>55</v>
      </c>
      <c r="B67" s="85" t="s">
        <v>344</v>
      </c>
      <c r="C67" s="72" t="s">
        <v>105</v>
      </c>
      <c r="D67" s="105">
        <v>95</v>
      </c>
      <c r="E67" s="106" t="s">
        <v>343</v>
      </c>
      <c r="F67" s="107">
        <v>32.8</v>
      </c>
      <c r="G67" s="57"/>
      <c r="H67" s="47"/>
      <c r="I67" s="46" t="s">
        <v>39</v>
      </c>
      <c r="J67" s="48">
        <f t="shared" si="0"/>
        <v>1</v>
      </c>
      <c r="K67" s="49" t="s">
        <v>63</v>
      </c>
      <c r="L67" s="49" t="s">
        <v>7</v>
      </c>
      <c r="M67" s="58"/>
      <c r="N67" s="57"/>
      <c r="O67" s="57"/>
      <c r="P67" s="59"/>
      <c r="Q67" s="57"/>
      <c r="R67" s="57"/>
      <c r="S67" s="59"/>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3"/>
      <c r="AZ67" s="53"/>
      <c r="BA67" s="82">
        <f t="shared" si="1"/>
        <v>3116</v>
      </c>
      <c r="BB67" s="60">
        <f t="shared" si="2"/>
        <v>3116</v>
      </c>
      <c r="BC67" s="56" t="str">
        <f t="shared" si="3"/>
        <v>INR  Three Thousand One Hundred &amp; Sixteen  Only</v>
      </c>
      <c r="BD67" s="70"/>
      <c r="BE67"/>
      <c r="BF67" s="95">
        <v>29</v>
      </c>
      <c r="BG67" s="104">
        <f t="shared" si="4"/>
        <v>32.8</v>
      </c>
      <c r="IE67" s="16"/>
      <c r="IF67" s="16"/>
      <c r="IG67" s="16"/>
      <c r="IH67" s="16"/>
      <c r="II67" s="16"/>
    </row>
    <row r="68" spans="1:243" s="15" customFormat="1" ht="116.25" customHeight="1">
      <c r="A68" s="64">
        <v>56</v>
      </c>
      <c r="B68" s="85" t="s">
        <v>345</v>
      </c>
      <c r="C68" s="72" t="s">
        <v>106</v>
      </c>
      <c r="D68" s="105">
        <v>90</v>
      </c>
      <c r="E68" s="106" t="s">
        <v>343</v>
      </c>
      <c r="F68" s="107">
        <v>84.84</v>
      </c>
      <c r="G68" s="57"/>
      <c r="H68" s="47"/>
      <c r="I68" s="46" t="s">
        <v>39</v>
      </c>
      <c r="J68" s="48">
        <f>IF(I68="Less(-)",-1,1)</f>
        <v>1</v>
      </c>
      <c r="K68" s="49" t="s">
        <v>63</v>
      </c>
      <c r="L68" s="49" t="s">
        <v>7</v>
      </c>
      <c r="M68" s="58"/>
      <c r="N68" s="57"/>
      <c r="O68" s="57"/>
      <c r="P68" s="59"/>
      <c r="Q68" s="57"/>
      <c r="R68" s="57"/>
      <c r="S68" s="59"/>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c r="AY68" s="53"/>
      <c r="AZ68" s="53"/>
      <c r="BA68" s="82">
        <f>total_amount_ba($B$2,$D$2,D68,F68,J68,K68,M68)</f>
        <v>7635.6</v>
      </c>
      <c r="BB68" s="60">
        <f>BA68+SUM(N68:AZ68)</f>
        <v>7635.6</v>
      </c>
      <c r="BC68" s="56" t="str">
        <f>SpellNumber(L68,BB68)</f>
        <v>INR  Seven Thousand Six Hundred &amp; Thirty Five  and Paise Sixty Only</v>
      </c>
      <c r="BD68" s="70"/>
      <c r="BE68"/>
      <c r="BF68" s="95">
        <v>75</v>
      </c>
      <c r="BG68" s="104">
        <f t="shared" si="4"/>
        <v>84.84</v>
      </c>
      <c r="IE68" s="16"/>
      <c r="IF68" s="16"/>
      <c r="IG68" s="16"/>
      <c r="IH68" s="16"/>
      <c r="II68" s="16"/>
    </row>
    <row r="69" spans="1:243" s="15" customFormat="1" ht="96" customHeight="1">
      <c r="A69" s="64">
        <v>57</v>
      </c>
      <c r="B69" s="85" t="s">
        <v>346</v>
      </c>
      <c r="C69" s="72" t="s">
        <v>107</v>
      </c>
      <c r="D69" s="105">
        <v>95</v>
      </c>
      <c r="E69" s="106" t="s">
        <v>343</v>
      </c>
      <c r="F69" s="107">
        <v>81.45</v>
      </c>
      <c r="G69" s="57"/>
      <c r="H69" s="47"/>
      <c r="I69" s="46" t="s">
        <v>39</v>
      </c>
      <c r="J69" s="48">
        <f>IF(I69="Less(-)",-1,1)</f>
        <v>1</v>
      </c>
      <c r="K69" s="49" t="s">
        <v>63</v>
      </c>
      <c r="L69" s="49" t="s">
        <v>7</v>
      </c>
      <c r="M69" s="58"/>
      <c r="N69" s="57"/>
      <c r="O69" s="57"/>
      <c r="P69" s="59"/>
      <c r="Q69" s="57"/>
      <c r="R69" s="57"/>
      <c r="S69" s="59"/>
      <c r="T69" s="53"/>
      <c r="U69" s="53"/>
      <c r="V69" s="53"/>
      <c r="W69" s="53"/>
      <c r="X69" s="53"/>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c r="AZ69" s="53"/>
      <c r="BA69" s="82">
        <f>total_amount_ba($B$2,$D$2,D69,F69,J69,K69,M69)</f>
        <v>7737.75</v>
      </c>
      <c r="BB69" s="60">
        <f>BA69+SUM(N69:AZ69)</f>
        <v>7737.75</v>
      </c>
      <c r="BC69" s="56" t="str">
        <f>SpellNumber(L69,BB69)</f>
        <v>INR  Seven Thousand Seven Hundred &amp; Thirty Seven  and Paise Seventy Five Only</v>
      </c>
      <c r="BD69" s="70"/>
      <c r="BE69"/>
      <c r="BF69" s="95">
        <v>72</v>
      </c>
      <c r="BG69" s="104">
        <f t="shared" si="4"/>
        <v>81.45</v>
      </c>
      <c r="IE69" s="16"/>
      <c r="IF69" s="16"/>
      <c r="IG69" s="16"/>
      <c r="IH69" s="16"/>
      <c r="II69" s="16"/>
    </row>
    <row r="70" spans="1:243" s="15" customFormat="1" ht="204" customHeight="1">
      <c r="A70" s="64">
        <v>58</v>
      </c>
      <c r="B70" s="85" t="s">
        <v>347</v>
      </c>
      <c r="C70" s="72" t="s">
        <v>108</v>
      </c>
      <c r="D70" s="105">
        <v>50</v>
      </c>
      <c r="E70" s="106" t="s">
        <v>343</v>
      </c>
      <c r="F70" s="107">
        <v>2487.51</v>
      </c>
      <c r="G70" s="57"/>
      <c r="H70" s="47"/>
      <c r="I70" s="46" t="s">
        <v>39</v>
      </c>
      <c r="J70" s="48">
        <f t="shared" si="0"/>
        <v>1</v>
      </c>
      <c r="K70" s="49" t="s">
        <v>63</v>
      </c>
      <c r="L70" s="49" t="s">
        <v>7</v>
      </c>
      <c r="M70" s="58"/>
      <c r="N70" s="57"/>
      <c r="O70" s="57"/>
      <c r="P70" s="59"/>
      <c r="Q70" s="57"/>
      <c r="R70" s="57"/>
      <c r="S70" s="59"/>
      <c r="T70" s="53"/>
      <c r="U70" s="53"/>
      <c r="V70" s="53"/>
      <c r="W70" s="53"/>
      <c r="X70" s="53"/>
      <c r="Y70" s="53"/>
      <c r="Z70" s="53"/>
      <c r="AA70" s="53"/>
      <c r="AB70" s="53"/>
      <c r="AC70" s="53"/>
      <c r="AD70" s="53"/>
      <c r="AE70" s="53"/>
      <c r="AF70" s="53"/>
      <c r="AG70" s="53"/>
      <c r="AH70" s="53"/>
      <c r="AI70" s="53"/>
      <c r="AJ70" s="53"/>
      <c r="AK70" s="53"/>
      <c r="AL70" s="53"/>
      <c r="AM70" s="53"/>
      <c r="AN70" s="53"/>
      <c r="AO70" s="53"/>
      <c r="AP70" s="53"/>
      <c r="AQ70" s="53"/>
      <c r="AR70" s="53"/>
      <c r="AS70" s="53"/>
      <c r="AT70" s="53"/>
      <c r="AU70" s="53"/>
      <c r="AV70" s="53"/>
      <c r="AW70" s="53"/>
      <c r="AX70" s="53"/>
      <c r="AY70" s="53"/>
      <c r="AZ70" s="53"/>
      <c r="BA70" s="82">
        <f t="shared" si="1"/>
        <v>124375.5</v>
      </c>
      <c r="BB70" s="60">
        <f t="shared" si="2"/>
        <v>124375.5</v>
      </c>
      <c r="BC70" s="56" t="str">
        <f t="shared" si="3"/>
        <v>INR  One Lakh Twenty Four Thousand Three Hundred &amp; Seventy Five  and Paise Fifty Only</v>
      </c>
      <c r="BD70" s="70"/>
      <c r="BE70"/>
      <c r="BF70" s="95">
        <v>2199</v>
      </c>
      <c r="BG70" s="104">
        <f t="shared" si="4"/>
        <v>2487.51</v>
      </c>
      <c r="IE70" s="16"/>
      <c r="IF70" s="16"/>
      <c r="IG70" s="16"/>
      <c r="IH70" s="16"/>
      <c r="II70" s="16"/>
    </row>
    <row r="71" spans="1:243" s="15" customFormat="1" ht="23.25" customHeight="1">
      <c r="A71" s="64">
        <v>59</v>
      </c>
      <c r="B71" s="85" t="s">
        <v>348</v>
      </c>
      <c r="C71" s="72" t="s">
        <v>109</v>
      </c>
      <c r="D71" s="105">
        <v>4</v>
      </c>
      <c r="E71" s="106" t="s">
        <v>343</v>
      </c>
      <c r="F71" s="107">
        <v>1705.85</v>
      </c>
      <c r="G71" s="57"/>
      <c r="H71" s="47"/>
      <c r="I71" s="46" t="s">
        <v>39</v>
      </c>
      <c r="J71" s="48">
        <f t="shared" si="0"/>
        <v>1</v>
      </c>
      <c r="K71" s="49" t="s">
        <v>63</v>
      </c>
      <c r="L71" s="49" t="s">
        <v>7</v>
      </c>
      <c r="M71" s="58"/>
      <c r="N71" s="57"/>
      <c r="O71" s="57"/>
      <c r="P71" s="59"/>
      <c r="Q71" s="57"/>
      <c r="R71" s="57"/>
      <c r="S71" s="59"/>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82">
        <f t="shared" si="1"/>
        <v>6823.4</v>
      </c>
      <c r="BB71" s="60">
        <f t="shared" si="2"/>
        <v>6823.4</v>
      </c>
      <c r="BC71" s="56" t="str">
        <f t="shared" si="3"/>
        <v>INR  Six Thousand Eight Hundred &amp; Twenty Three  and Paise Forty Only</v>
      </c>
      <c r="BD71" s="70"/>
      <c r="BE71"/>
      <c r="BF71" s="95">
        <v>1508</v>
      </c>
      <c r="BG71" s="104">
        <f t="shared" si="4"/>
        <v>1705.85</v>
      </c>
      <c r="IE71" s="16"/>
      <c r="IF71" s="16"/>
      <c r="IG71" s="16"/>
      <c r="IH71" s="16"/>
      <c r="II71" s="16"/>
    </row>
    <row r="72" spans="1:243" s="15" customFormat="1" ht="51" customHeight="1">
      <c r="A72" s="64">
        <v>60</v>
      </c>
      <c r="B72" s="85" t="s">
        <v>349</v>
      </c>
      <c r="C72" s="72" t="s">
        <v>110</v>
      </c>
      <c r="D72" s="105">
        <v>9</v>
      </c>
      <c r="E72" s="106" t="s">
        <v>343</v>
      </c>
      <c r="F72" s="107">
        <v>606.32</v>
      </c>
      <c r="G72" s="57"/>
      <c r="H72" s="47"/>
      <c r="I72" s="46" t="s">
        <v>39</v>
      </c>
      <c r="J72" s="48">
        <f t="shared" si="0"/>
        <v>1</v>
      </c>
      <c r="K72" s="49" t="s">
        <v>63</v>
      </c>
      <c r="L72" s="49" t="s">
        <v>7</v>
      </c>
      <c r="M72" s="58"/>
      <c r="N72" s="57"/>
      <c r="O72" s="57"/>
      <c r="P72" s="59"/>
      <c r="Q72" s="57"/>
      <c r="R72" s="57"/>
      <c r="S72" s="59"/>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c r="AY72" s="53"/>
      <c r="AZ72" s="53"/>
      <c r="BA72" s="82">
        <f t="shared" si="1"/>
        <v>5456.88</v>
      </c>
      <c r="BB72" s="60">
        <f t="shared" si="2"/>
        <v>5456.88</v>
      </c>
      <c r="BC72" s="56" t="str">
        <f t="shared" si="3"/>
        <v>INR  Five Thousand Four Hundred &amp; Fifty Six  and Paise Eighty Eight Only</v>
      </c>
      <c r="BD72" s="70"/>
      <c r="BE72"/>
      <c r="BF72" s="95">
        <v>536</v>
      </c>
      <c r="BG72" s="104">
        <f t="shared" si="4"/>
        <v>606.32</v>
      </c>
      <c r="IE72" s="16"/>
      <c r="IF72" s="16"/>
      <c r="IG72" s="16"/>
      <c r="IH72" s="16"/>
      <c r="II72" s="16"/>
    </row>
    <row r="73" spans="1:243" s="15" customFormat="1" ht="27" customHeight="1">
      <c r="A73" s="64">
        <v>61</v>
      </c>
      <c r="B73" s="85" t="s">
        <v>350</v>
      </c>
      <c r="C73" s="72" t="s">
        <v>111</v>
      </c>
      <c r="D73" s="105">
        <v>110</v>
      </c>
      <c r="E73" s="106" t="s">
        <v>351</v>
      </c>
      <c r="F73" s="107">
        <v>56.56</v>
      </c>
      <c r="G73" s="57"/>
      <c r="H73" s="47"/>
      <c r="I73" s="46" t="s">
        <v>39</v>
      </c>
      <c r="J73" s="48">
        <f t="shared" si="0"/>
        <v>1</v>
      </c>
      <c r="K73" s="49" t="s">
        <v>63</v>
      </c>
      <c r="L73" s="49" t="s">
        <v>7</v>
      </c>
      <c r="M73" s="58"/>
      <c r="N73" s="57"/>
      <c r="O73" s="57"/>
      <c r="P73" s="59"/>
      <c r="Q73" s="57"/>
      <c r="R73" s="57"/>
      <c r="S73" s="59"/>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82">
        <f t="shared" si="1"/>
        <v>6221.6</v>
      </c>
      <c r="BB73" s="60">
        <f t="shared" si="2"/>
        <v>6221.6</v>
      </c>
      <c r="BC73" s="56" t="str">
        <f t="shared" si="3"/>
        <v>INR  Six Thousand Two Hundred &amp; Twenty One  and Paise Sixty Only</v>
      </c>
      <c r="BD73" s="70"/>
      <c r="BE73"/>
      <c r="BF73" s="95">
        <v>50</v>
      </c>
      <c r="BG73" s="104">
        <f t="shared" si="4"/>
        <v>56.56</v>
      </c>
      <c r="IE73" s="16"/>
      <c r="IF73" s="16"/>
      <c r="IG73" s="16"/>
      <c r="IH73" s="16"/>
      <c r="II73" s="16"/>
    </row>
    <row r="74" spans="1:243" s="15" customFormat="1" ht="21.75" customHeight="1">
      <c r="A74" s="64">
        <v>62</v>
      </c>
      <c r="B74" s="85" t="s">
        <v>352</v>
      </c>
      <c r="C74" s="72" t="s">
        <v>112</v>
      </c>
      <c r="D74" s="105">
        <v>110</v>
      </c>
      <c r="E74" s="106" t="s">
        <v>351</v>
      </c>
      <c r="F74" s="107">
        <v>39.59</v>
      </c>
      <c r="G74" s="57"/>
      <c r="H74" s="47"/>
      <c r="I74" s="46" t="s">
        <v>39</v>
      </c>
      <c r="J74" s="48">
        <f>IF(I74="Less(-)",-1,1)</f>
        <v>1</v>
      </c>
      <c r="K74" s="49" t="s">
        <v>63</v>
      </c>
      <c r="L74" s="49" t="s">
        <v>7</v>
      </c>
      <c r="M74" s="58"/>
      <c r="N74" s="57"/>
      <c r="O74" s="57"/>
      <c r="P74" s="59"/>
      <c r="Q74" s="57"/>
      <c r="R74" s="57"/>
      <c r="S74" s="59"/>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82">
        <f>total_amount_ba($B$2,$D$2,D74,F74,J74,K74,M74)</f>
        <v>4354.9</v>
      </c>
      <c r="BB74" s="60">
        <f>BA74+SUM(N74:AZ74)</f>
        <v>4354.9</v>
      </c>
      <c r="BC74" s="56" t="str">
        <f>SpellNumber(L74,BB74)</f>
        <v>INR  Four Thousand Three Hundred &amp; Fifty Four  and Paise Ninety Only</v>
      </c>
      <c r="BD74" s="70"/>
      <c r="BE74"/>
      <c r="BF74" s="95">
        <v>35</v>
      </c>
      <c r="BG74" s="104">
        <f t="shared" si="4"/>
        <v>39.59</v>
      </c>
      <c r="IE74" s="16"/>
      <c r="IF74" s="16"/>
      <c r="IG74" s="16"/>
      <c r="IH74" s="16"/>
      <c r="II74" s="16"/>
    </row>
    <row r="75" spans="1:243" s="15" customFormat="1" ht="105" customHeight="1">
      <c r="A75" s="64">
        <v>63</v>
      </c>
      <c r="B75" s="85" t="s">
        <v>353</v>
      </c>
      <c r="C75" s="72" t="s">
        <v>113</v>
      </c>
      <c r="D75" s="105">
        <v>3</v>
      </c>
      <c r="E75" s="106" t="s">
        <v>264</v>
      </c>
      <c r="F75" s="107">
        <v>11185.31</v>
      </c>
      <c r="G75" s="57"/>
      <c r="H75" s="47"/>
      <c r="I75" s="46" t="s">
        <v>39</v>
      </c>
      <c r="J75" s="48">
        <f t="shared" si="0"/>
        <v>1</v>
      </c>
      <c r="K75" s="49" t="s">
        <v>63</v>
      </c>
      <c r="L75" s="49" t="s">
        <v>7</v>
      </c>
      <c r="M75" s="58"/>
      <c r="N75" s="57"/>
      <c r="O75" s="57"/>
      <c r="P75" s="59"/>
      <c r="Q75" s="57"/>
      <c r="R75" s="57"/>
      <c r="S75" s="59"/>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c r="AZ75" s="53"/>
      <c r="BA75" s="82">
        <f aca="true" t="shared" si="5" ref="BA75:BA141">total_amount_ba($B$2,$D$2,D75,F75,J75,K75,M75)</f>
        <v>33555.93</v>
      </c>
      <c r="BB75" s="60">
        <f t="shared" si="2"/>
        <v>33555.93</v>
      </c>
      <c r="BC75" s="56" t="str">
        <f t="shared" si="3"/>
        <v>INR  Thirty Three Thousand Five Hundred &amp; Fifty Five  and Paise Ninety Three Only</v>
      </c>
      <c r="BD75" s="70"/>
      <c r="BE75"/>
      <c r="BF75" s="95">
        <v>9888</v>
      </c>
      <c r="BG75" s="104">
        <f t="shared" si="4"/>
        <v>11185.31</v>
      </c>
      <c r="IE75" s="16"/>
      <c r="IF75" s="16"/>
      <c r="IG75" s="16"/>
      <c r="IH75" s="16"/>
      <c r="II75" s="16"/>
    </row>
    <row r="76" spans="1:243" s="15" customFormat="1" ht="106.5" customHeight="1">
      <c r="A76" s="64">
        <v>64</v>
      </c>
      <c r="B76" s="85" t="s">
        <v>354</v>
      </c>
      <c r="C76" s="72" t="s">
        <v>114</v>
      </c>
      <c r="D76" s="105">
        <v>3.5</v>
      </c>
      <c r="E76" s="106" t="s">
        <v>264</v>
      </c>
      <c r="F76" s="107">
        <v>11297.16</v>
      </c>
      <c r="G76" s="57"/>
      <c r="H76" s="47"/>
      <c r="I76" s="46" t="s">
        <v>39</v>
      </c>
      <c r="J76" s="48">
        <f t="shared" si="0"/>
        <v>1</v>
      </c>
      <c r="K76" s="49" t="s">
        <v>63</v>
      </c>
      <c r="L76" s="49" t="s">
        <v>7</v>
      </c>
      <c r="M76" s="58"/>
      <c r="N76" s="57"/>
      <c r="O76" s="57"/>
      <c r="P76" s="59"/>
      <c r="Q76" s="57"/>
      <c r="R76" s="57"/>
      <c r="S76" s="59"/>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c r="AZ76" s="53"/>
      <c r="BA76" s="82">
        <f t="shared" si="5"/>
        <v>39540.06</v>
      </c>
      <c r="BB76" s="60">
        <f t="shared" si="2"/>
        <v>39540.06</v>
      </c>
      <c r="BC76" s="56" t="str">
        <f t="shared" si="3"/>
        <v>INR  Thirty Nine Thousand Five Hundred &amp; Forty  and Paise Six Only</v>
      </c>
      <c r="BD76" s="70"/>
      <c r="BE76"/>
      <c r="BF76" s="95">
        <v>9986.88</v>
      </c>
      <c r="BG76" s="104">
        <f t="shared" si="4"/>
        <v>11297.16</v>
      </c>
      <c r="IE76" s="16"/>
      <c r="IF76" s="16"/>
      <c r="IG76" s="16"/>
      <c r="IH76" s="16"/>
      <c r="II76" s="16"/>
    </row>
    <row r="77" spans="1:243" s="15" customFormat="1" ht="78.75" customHeight="1">
      <c r="A77" s="64">
        <v>65</v>
      </c>
      <c r="B77" s="85" t="s">
        <v>355</v>
      </c>
      <c r="C77" s="72" t="s">
        <v>115</v>
      </c>
      <c r="D77" s="109">
        <v>3</v>
      </c>
      <c r="E77" s="110" t="s">
        <v>264</v>
      </c>
      <c r="F77" s="111">
        <v>11413.81</v>
      </c>
      <c r="G77" s="57"/>
      <c r="H77" s="47"/>
      <c r="I77" s="46" t="s">
        <v>39</v>
      </c>
      <c r="J77" s="48">
        <f t="shared" si="0"/>
        <v>1</v>
      </c>
      <c r="K77" s="49" t="s">
        <v>63</v>
      </c>
      <c r="L77" s="49" t="s">
        <v>7</v>
      </c>
      <c r="M77" s="58"/>
      <c r="N77" s="57"/>
      <c r="O77" s="57"/>
      <c r="P77" s="59"/>
      <c r="Q77" s="57"/>
      <c r="R77" s="57"/>
      <c r="S77" s="59"/>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c r="AZ77" s="53"/>
      <c r="BA77" s="82">
        <f t="shared" si="5"/>
        <v>34241.43</v>
      </c>
      <c r="BB77" s="60">
        <f t="shared" si="2"/>
        <v>34241.43</v>
      </c>
      <c r="BC77" s="56" t="str">
        <f t="shared" si="3"/>
        <v>INR  Thirty Four Thousand Two Hundred &amp; Forty One  and Paise Forty Three Only</v>
      </c>
      <c r="BD77" s="70"/>
      <c r="BE77"/>
      <c r="BF77" s="96">
        <v>10090</v>
      </c>
      <c r="BG77" s="104">
        <f t="shared" si="4"/>
        <v>11413.81</v>
      </c>
      <c r="IE77" s="16"/>
      <c r="IF77" s="16"/>
      <c r="IG77" s="16"/>
      <c r="IH77" s="16"/>
      <c r="II77" s="16"/>
    </row>
    <row r="78" spans="1:243" s="15" customFormat="1" ht="81.75" customHeight="1">
      <c r="A78" s="64">
        <v>66</v>
      </c>
      <c r="B78" s="86" t="s">
        <v>356</v>
      </c>
      <c r="C78" s="72" t="s">
        <v>116</v>
      </c>
      <c r="D78" s="112">
        <v>30</v>
      </c>
      <c r="E78" s="115" t="s">
        <v>357</v>
      </c>
      <c r="F78" s="73">
        <v>462.66</v>
      </c>
      <c r="G78" s="57"/>
      <c r="H78" s="47"/>
      <c r="I78" s="46" t="s">
        <v>39</v>
      </c>
      <c r="J78" s="48">
        <f>IF(I78="Less(-)",-1,1)</f>
        <v>1</v>
      </c>
      <c r="K78" s="49" t="s">
        <v>63</v>
      </c>
      <c r="L78" s="49" t="s">
        <v>7</v>
      </c>
      <c r="M78" s="58"/>
      <c r="N78" s="57"/>
      <c r="O78" s="57"/>
      <c r="P78" s="59"/>
      <c r="Q78" s="57"/>
      <c r="R78" s="57"/>
      <c r="S78" s="59"/>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53"/>
      <c r="AZ78" s="53"/>
      <c r="BA78" s="82">
        <f>total_amount_ba($B$2,$D$2,D78,F78,J78,K78,M78)</f>
        <v>13879.8</v>
      </c>
      <c r="BB78" s="60">
        <f>BA78+SUM(N78:AZ78)</f>
        <v>13879.8</v>
      </c>
      <c r="BC78" s="56" t="str">
        <f>SpellNumber(L78,BB78)</f>
        <v>INR  Thirteen Thousand Eight Hundred &amp; Seventy Nine  and Paise Eighty Only</v>
      </c>
      <c r="BD78" s="70"/>
      <c r="BE78"/>
      <c r="BF78" s="97">
        <v>409</v>
      </c>
      <c r="BG78" s="104">
        <f t="shared" si="4"/>
        <v>462.66</v>
      </c>
      <c r="IE78" s="16"/>
      <c r="IF78" s="16"/>
      <c r="IG78" s="16"/>
      <c r="IH78" s="16"/>
      <c r="II78" s="16"/>
    </row>
    <row r="79" spans="1:243" s="15" customFormat="1" ht="117.75" customHeight="1">
      <c r="A79" s="64">
        <v>67</v>
      </c>
      <c r="B79" s="85" t="s">
        <v>358</v>
      </c>
      <c r="C79" s="72" t="s">
        <v>117</v>
      </c>
      <c r="D79" s="105">
        <v>0.35</v>
      </c>
      <c r="E79" s="106" t="s">
        <v>282</v>
      </c>
      <c r="F79" s="107">
        <v>94136.2</v>
      </c>
      <c r="G79" s="57"/>
      <c r="H79" s="47"/>
      <c r="I79" s="46" t="s">
        <v>39</v>
      </c>
      <c r="J79" s="48">
        <f t="shared" si="0"/>
        <v>1</v>
      </c>
      <c r="K79" s="49" t="s">
        <v>63</v>
      </c>
      <c r="L79" s="49" t="s">
        <v>7</v>
      </c>
      <c r="M79" s="58"/>
      <c r="N79" s="57"/>
      <c r="O79" s="57"/>
      <c r="P79" s="59"/>
      <c r="Q79" s="57"/>
      <c r="R79" s="57"/>
      <c r="S79" s="59"/>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82">
        <f t="shared" si="5"/>
        <v>32947.67</v>
      </c>
      <c r="BB79" s="60">
        <f t="shared" si="2"/>
        <v>32947.67</v>
      </c>
      <c r="BC79" s="56" t="str">
        <f t="shared" si="3"/>
        <v>INR  Thirty Two Thousand Nine Hundred &amp; Forty Seven  and Paise Sixty Seven Only</v>
      </c>
      <c r="BD79" s="70"/>
      <c r="BE79"/>
      <c r="BF79" s="95">
        <v>83218</v>
      </c>
      <c r="BG79" s="104">
        <f aca="true" t="shared" si="6" ref="BG79:BG142">BF79*1.12*1.01</f>
        <v>94136.2</v>
      </c>
      <c r="IE79" s="16"/>
      <c r="IF79" s="16"/>
      <c r="IG79" s="16"/>
      <c r="IH79" s="16"/>
      <c r="II79" s="16"/>
    </row>
    <row r="80" spans="1:243" s="15" customFormat="1" ht="117" customHeight="1">
      <c r="A80" s="64">
        <v>68</v>
      </c>
      <c r="B80" s="85" t="s">
        <v>359</v>
      </c>
      <c r="C80" s="72" t="s">
        <v>118</v>
      </c>
      <c r="D80" s="105">
        <v>0.24</v>
      </c>
      <c r="E80" s="106" t="s">
        <v>282</v>
      </c>
      <c r="F80" s="107">
        <v>94362.44</v>
      </c>
      <c r="G80" s="57"/>
      <c r="H80" s="47"/>
      <c r="I80" s="46" t="s">
        <v>39</v>
      </c>
      <c r="J80" s="48">
        <f aca="true" t="shared" si="7" ref="J80:J149">IF(I80="Less(-)",-1,1)</f>
        <v>1</v>
      </c>
      <c r="K80" s="49" t="s">
        <v>63</v>
      </c>
      <c r="L80" s="49" t="s">
        <v>7</v>
      </c>
      <c r="M80" s="58"/>
      <c r="N80" s="57"/>
      <c r="O80" s="57"/>
      <c r="P80" s="59"/>
      <c r="Q80" s="57"/>
      <c r="R80" s="57"/>
      <c r="S80" s="59"/>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82">
        <f t="shared" si="5"/>
        <v>22646.99</v>
      </c>
      <c r="BB80" s="60">
        <f aca="true" t="shared" si="8" ref="BB80:BB149">BA80+SUM(N80:AZ80)</f>
        <v>22646.99</v>
      </c>
      <c r="BC80" s="56" t="str">
        <f aca="true" t="shared" si="9" ref="BC80:BC149">SpellNumber(L80,BB80)</f>
        <v>INR  Twenty Two Thousand Six Hundred &amp; Forty Six  and Paise Ninety Nine Only</v>
      </c>
      <c r="BD80" s="70"/>
      <c r="BE80"/>
      <c r="BF80" s="95">
        <v>83418</v>
      </c>
      <c r="BG80" s="104">
        <f t="shared" si="6"/>
        <v>94362.44</v>
      </c>
      <c r="IE80" s="16"/>
      <c r="IF80" s="16"/>
      <c r="IG80" s="16"/>
      <c r="IH80" s="16"/>
      <c r="II80" s="16"/>
    </row>
    <row r="81" spans="1:243" s="15" customFormat="1" ht="61.5" customHeight="1">
      <c r="A81" s="64">
        <v>69</v>
      </c>
      <c r="B81" s="85" t="s">
        <v>360</v>
      </c>
      <c r="C81" s="72" t="s">
        <v>119</v>
      </c>
      <c r="D81" s="105">
        <v>20</v>
      </c>
      <c r="E81" s="106" t="s">
        <v>246</v>
      </c>
      <c r="F81" s="107">
        <v>33.94</v>
      </c>
      <c r="G81" s="57"/>
      <c r="H81" s="47"/>
      <c r="I81" s="46" t="s">
        <v>39</v>
      </c>
      <c r="J81" s="48">
        <f>IF(I81="Less(-)",-1,1)</f>
        <v>1</v>
      </c>
      <c r="K81" s="49" t="s">
        <v>63</v>
      </c>
      <c r="L81" s="49" t="s">
        <v>7</v>
      </c>
      <c r="M81" s="58"/>
      <c r="N81" s="57"/>
      <c r="O81" s="57"/>
      <c r="P81" s="59"/>
      <c r="Q81" s="57"/>
      <c r="R81" s="57"/>
      <c r="S81" s="59"/>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82">
        <f>total_amount_ba($B$2,$D$2,D81,F81,J81,K81,M81)</f>
        <v>678.8</v>
      </c>
      <c r="BB81" s="60">
        <f>BA81+SUM(N81:AZ81)</f>
        <v>678.8</v>
      </c>
      <c r="BC81" s="56" t="str">
        <f>SpellNumber(L81,BB81)</f>
        <v>INR  Six Hundred &amp; Seventy Eight  and Paise Eighty Only</v>
      </c>
      <c r="BD81" s="70"/>
      <c r="BE81"/>
      <c r="BF81" s="95">
        <v>30</v>
      </c>
      <c r="BG81" s="104">
        <f t="shared" si="6"/>
        <v>33.94</v>
      </c>
      <c r="IE81" s="16"/>
      <c r="IF81" s="16"/>
      <c r="IG81" s="16"/>
      <c r="IH81" s="16"/>
      <c r="II81" s="16"/>
    </row>
    <row r="82" spans="1:243" s="15" customFormat="1" ht="63" customHeight="1">
      <c r="A82" s="64">
        <v>70</v>
      </c>
      <c r="B82" s="85" t="s">
        <v>361</v>
      </c>
      <c r="C82" s="72" t="s">
        <v>120</v>
      </c>
      <c r="D82" s="105">
        <v>10</v>
      </c>
      <c r="E82" s="106" t="s">
        <v>246</v>
      </c>
      <c r="F82" s="107">
        <v>41.85</v>
      </c>
      <c r="G82" s="57"/>
      <c r="H82" s="47"/>
      <c r="I82" s="46" t="s">
        <v>39</v>
      </c>
      <c r="J82" s="48">
        <f t="shared" si="7"/>
        <v>1</v>
      </c>
      <c r="K82" s="49" t="s">
        <v>63</v>
      </c>
      <c r="L82" s="49" t="s">
        <v>7</v>
      </c>
      <c r="M82" s="58"/>
      <c r="N82" s="57"/>
      <c r="O82" s="57"/>
      <c r="P82" s="59"/>
      <c r="Q82" s="57"/>
      <c r="R82" s="57"/>
      <c r="S82" s="59"/>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82">
        <f t="shared" si="5"/>
        <v>418.5</v>
      </c>
      <c r="BB82" s="60">
        <f t="shared" si="8"/>
        <v>418.5</v>
      </c>
      <c r="BC82" s="56" t="str">
        <f t="shared" si="9"/>
        <v>INR  Four Hundred &amp; Eighteen  and Paise Fifty Only</v>
      </c>
      <c r="BD82" s="70"/>
      <c r="BE82"/>
      <c r="BF82" s="95">
        <v>37</v>
      </c>
      <c r="BG82" s="104">
        <f t="shared" si="6"/>
        <v>41.85</v>
      </c>
      <c r="IE82" s="16"/>
      <c r="IF82" s="16"/>
      <c r="IG82" s="16"/>
      <c r="IH82" s="16"/>
      <c r="II82" s="16"/>
    </row>
    <row r="83" spans="1:243" s="15" customFormat="1" ht="51.75" customHeight="1">
      <c r="A83" s="64">
        <v>71</v>
      </c>
      <c r="B83" s="85" t="s">
        <v>362</v>
      </c>
      <c r="C83" s="72" t="s">
        <v>121</v>
      </c>
      <c r="D83" s="105">
        <v>48</v>
      </c>
      <c r="E83" s="106" t="s">
        <v>246</v>
      </c>
      <c r="F83" s="107">
        <v>48.64</v>
      </c>
      <c r="G83" s="57"/>
      <c r="H83" s="47"/>
      <c r="I83" s="46" t="s">
        <v>39</v>
      </c>
      <c r="J83" s="48">
        <f t="shared" si="7"/>
        <v>1</v>
      </c>
      <c r="K83" s="49" t="s">
        <v>63</v>
      </c>
      <c r="L83" s="49" t="s">
        <v>7</v>
      </c>
      <c r="M83" s="58"/>
      <c r="N83" s="57"/>
      <c r="O83" s="57"/>
      <c r="P83" s="59"/>
      <c r="Q83" s="57"/>
      <c r="R83" s="57"/>
      <c r="S83" s="59"/>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82">
        <f t="shared" si="5"/>
        <v>2334.72</v>
      </c>
      <c r="BB83" s="60">
        <f t="shared" si="8"/>
        <v>2334.72</v>
      </c>
      <c r="BC83" s="56" t="str">
        <f t="shared" si="9"/>
        <v>INR  Two Thousand Three Hundred &amp; Thirty Four  and Paise Seventy Two Only</v>
      </c>
      <c r="BD83" s="70"/>
      <c r="BE83"/>
      <c r="BF83" s="95">
        <v>43</v>
      </c>
      <c r="BG83" s="104">
        <f t="shared" si="6"/>
        <v>48.64</v>
      </c>
      <c r="IE83" s="16"/>
      <c r="IF83" s="16"/>
      <c r="IG83" s="16"/>
      <c r="IH83" s="16"/>
      <c r="II83" s="16"/>
    </row>
    <row r="84" spans="1:243" s="15" customFormat="1" ht="63" customHeight="1">
      <c r="A84" s="64">
        <v>72</v>
      </c>
      <c r="B84" s="85" t="s">
        <v>363</v>
      </c>
      <c r="C84" s="72" t="s">
        <v>122</v>
      </c>
      <c r="D84" s="105">
        <v>30</v>
      </c>
      <c r="E84" s="106" t="s">
        <v>246</v>
      </c>
      <c r="F84" s="107">
        <v>95.02</v>
      </c>
      <c r="G84" s="57"/>
      <c r="H84" s="47"/>
      <c r="I84" s="46" t="s">
        <v>39</v>
      </c>
      <c r="J84" s="48">
        <f>IF(I84="Less(-)",-1,1)</f>
        <v>1</v>
      </c>
      <c r="K84" s="49" t="s">
        <v>63</v>
      </c>
      <c r="L84" s="49" t="s">
        <v>7</v>
      </c>
      <c r="M84" s="58"/>
      <c r="N84" s="57"/>
      <c r="O84" s="57"/>
      <c r="P84" s="59"/>
      <c r="Q84" s="57"/>
      <c r="R84" s="57"/>
      <c r="S84" s="59"/>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82">
        <f>total_amount_ba($B$2,$D$2,D84,F84,J84,K84,M84)</f>
        <v>2850.6</v>
      </c>
      <c r="BB84" s="60">
        <f>BA84+SUM(N84:AZ84)</f>
        <v>2850.6</v>
      </c>
      <c r="BC84" s="56" t="str">
        <f>SpellNumber(L84,BB84)</f>
        <v>INR  Two Thousand Eight Hundred &amp; Fifty  and Paise Sixty Only</v>
      </c>
      <c r="BD84" s="70"/>
      <c r="BE84"/>
      <c r="BF84" s="95">
        <v>84</v>
      </c>
      <c r="BG84" s="104">
        <f t="shared" si="6"/>
        <v>95.02</v>
      </c>
      <c r="IE84" s="16"/>
      <c r="IF84" s="16"/>
      <c r="IG84" s="16"/>
      <c r="IH84" s="16"/>
      <c r="II84" s="16"/>
    </row>
    <row r="85" spans="1:243" s="15" customFormat="1" ht="75.75" customHeight="1">
      <c r="A85" s="64">
        <v>73</v>
      </c>
      <c r="B85" s="85" t="s">
        <v>364</v>
      </c>
      <c r="C85" s="72" t="s">
        <v>123</v>
      </c>
      <c r="D85" s="105">
        <v>96</v>
      </c>
      <c r="E85" s="106" t="s">
        <v>246</v>
      </c>
      <c r="F85" s="107">
        <v>22.62</v>
      </c>
      <c r="G85" s="57"/>
      <c r="H85" s="47"/>
      <c r="I85" s="46" t="s">
        <v>39</v>
      </c>
      <c r="J85" s="48">
        <f t="shared" si="7"/>
        <v>1</v>
      </c>
      <c r="K85" s="49" t="s">
        <v>63</v>
      </c>
      <c r="L85" s="49" t="s">
        <v>7</v>
      </c>
      <c r="M85" s="58"/>
      <c r="N85" s="57"/>
      <c r="O85" s="57"/>
      <c r="P85" s="59"/>
      <c r="Q85" s="57"/>
      <c r="R85" s="57"/>
      <c r="S85" s="59"/>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c r="AZ85" s="53"/>
      <c r="BA85" s="82">
        <f t="shared" si="5"/>
        <v>2171.52</v>
      </c>
      <c r="BB85" s="60">
        <f t="shared" si="8"/>
        <v>2171.52</v>
      </c>
      <c r="BC85" s="56" t="str">
        <f t="shared" si="9"/>
        <v>INR  Two Thousand One Hundred &amp; Seventy One  and Paise Fifty Two Only</v>
      </c>
      <c r="BD85" s="70"/>
      <c r="BE85"/>
      <c r="BF85" s="95">
        <v>20</v>
      </c>
      <c r="BG85" s="104">
        <f t="shared" si="6"/>
        <v>22.62</v>
      </c>
      <c r="IE85" s="16"/>
      <c r="IF85" s="16"/>
      <c r="IG85" s="16"/>
      <c r="IH85" s="16"/>
      <c r="II85" s="16"/>
    </row>
    <row r="86" spans="1:243" s="15" customFormat="1" ht="38.25" customHeight="1">
      <c r="A86" s="64">
        <v>74</v>
      </c>
      <c r="B86" s="85" t="s">
        <v>366</v>
      </c>
      <c r="C86" s="72" t="s">
        <v>124</v>
      </c>
      <c r="D86" s="105">
        <v>3</v>
      </c>
      <c r="E86" s="106" t="s">
        <v>246</v>
      </c>
      <c r="F86" s="107">
        <v>2210.36</v>
      </c>
      <c r="G86" s="57"/>
      <c r="H86" s="47"/>
      <c r="I86" s="46" t="s">
        <v>39</v>
      </c>
      <c r="J86" s="48">
        <f t="shared" si="7"/>
        <v>1</v>
      </c>
      <c r="K86" s="49" t="s">
        <v>63</v>
      </c>
      <c r="L86" s="49" t="s">
        <v>7</v>
      </c>
      <c r="M86" s="58"/>
      <c r="N86" s="57"/>
      <c r="O86" s="57"/>
      <c r="P86" s="59"/>
      <c r="Q86" s="57"/>
      <c r="R86" s="57"/>
      <c r="S86" s="59"/>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82">
        <f t="shared" si="5"/>
        <v>6631.08</v>
      </c>
      <c r="BB86" s="60">
        <f t="shared" si="8"/>
        <v>6631.08</v>
      </c>
      <c r="BC86" s="56" t="str">
        <f t="shared" si="9"/>
        <v>INR  Six Thousand Six Hundred &amp; Thirty One  and Paise Eight Only</v>
      </c>
      <c r="BD86" s="70"/>
      <c r="BE86"/>
      <c r="BF86" s="95">
        <v>1954</v>
      </c>
      <c r="BG86" s="104">
        <f t="shared" si="6"/>
        <v>2210.36</v>
      </c>
      <c r="IE86" s="16"/>
      <c r="IF86" s="16"/>
      <c r="IG86" s="16"/>
      <c r="IH86" s="16"/>
      <c r="II86" s="16"/>
    </row>
    <row r="87" spans="1:243" s="15" customFormat="1" ht="30.75" customHeight="1">
      <c r="A87" s="64">
        <v>75</v>
      </c>
      <c r="B87" s="85" t="s">
        <v>365</v>
      </c>
      <c r="C87" s="72" t="s">
        <v>125</v>
      </c>
      <c r="D87" s="105">
        <v>17</v>
      </c>
      <c r="E87" s="106" t="s">
        <v>246</v>
      </c>
      <c r="F87" s="107">
        <v>79.18</v>
      </c>
      <c r="G87" s="57"/>
      <c r="H87" s="47"/>
      <c r="I87" s="46" t="s">
        <v>39</v>
      </c>
      <c r="J87" s="48">
        <f t="shared" si="7"/>
        <v>1</v>
      </c>
      <c r="K87" s="49" t="s">
        <v>63</v>
      </c>
      <c r="L87" s="49" t="s">
        <v>7</v>
      </c>
      <c r="M87" s="58"/>
      <c r="N87" s="57"/>
      <c r="O87" s="57"/>
      <c r="P87" s="59"/>
      <c r="Q87" s="57"/>
      <c r="R87" s="57"/>
      <c r="S87" s="59"/>
      <c r="T87" s="53"/>
      <c r="U87" s="53"/>
      <c r="V87" s="53"/>
      <c r="W87" s="53"/>
      <c r="X87" s="53"/>
      <c r="Y87" s="53"/>
      <c r="Z87" s="53"/>
      <c r="AA87" s="53"/>
      <c r="AB87" s="53"/>
      <c r="AC87" s="53"/>
      <c r="AD87" s="53"/>
      <c r="AE87" s="53"/>
      <c r="AF87" s="53"/>
      <c r="AG87" s="53"/>
      <c r="AH87" s="53"/>
      <c r="AI87" s="53"/>
      <c r="AJ87" s="53"/>
      <c r="AK87" s="53"/>
      <c r="AL87" s="53"/>
      <c r="AM87" s="53"/>
      <c r="AN87" s="53"/>
      <c r="AO87" s="53"/>
      <c r="AP87" s="53"/>
      <c r="AQ87" s="53"/>
      <c r="AR87" s="53"/>
      <c r="AS87" s="53"/>
      <c r="AT87" s="53"/>
      <c r="AU87" s="53"/>
      <c r="AV87" s="53"/>
      <c r="AW87" s="53"/>
      <c r="AX87" s="53"/>
      <c r="AY87" s="53"/>
      <c r="AZ87" s="53"/>
      <c r="BA87" s="82">
        <f t="shared" si="5"/>
        <v>1346.06</v>
      </c>
      <c r="BB87" s="60">
        <f t="shared" si="8"/>
        <v>1346.06</v>
      </c>
      <c r="BC87" s="56" t="str">
        <f t="shared" si="9"/>
        <v>INR  One Thousand Three Hundred &amp; Forty Six  and Paise Six Only</v>
      </c>
      <c r="BD87" s="70"/>
      <c r="BE87"/>
      <c r="BF87" s="95">
        <v>70</v>
      </c>
      <c r="BG87" s="104">
        <f t="shared" si="6"/>
        <v>79.18</v>
      </c>
      <c r="IE87" s="16"/>
      <c r="IF87" s="16"/>
      <c r="IG87" s="16"/>
      <c r="IH87" s="16"/>
      <c r="II87" s="16"/>
    </row>
    <row r="88" spans="1:59" s="15" customFormat="1" ht="79.5" customHeight="1">
      <c r="A88" s="64">
        <v>76</v>
      </c>
      <c r="B88" s="85" t="s">
        <v>367</v>
      </c>
      <c r="C88" s="72" t="s">
        <v>126</v>
      </c>
      <c r="D88" s="105">
        <v>30</v>
      </c>
      <c r="E88" s="106" t="s">
        <v>246</v>
      </c>
      <c r="F88" s="107">
        <v>78.05</v>
      </c>
      <c r="G88" s="57"/>
      <c r="H88" s="47"/>
      <c r="I88" s="46" t="s">
        <v>39</v>
      </c>
      <c r="J88" s="48">
        <f t="shared" si="7"/>
        <v>1</v>
      </c>
      <c r="K88" s="49" t="s">
        <v>63</v>
      </c>
      <c r="L88" s="49" t="s">
        <v>7</v>
      </c>
      <c r="M88" s="58"/>
      <c r="N88" s="57"/>
      <c r="O88" s="57"/>
      <c r="P88" s="59"/>
      <c r="Q88" s="57"/>
      <c r="R88" s="57"/>
      <c r="S88" s="59"/>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82">
        <f t="shared" si="5"/>
        <v>2341.5</v>
      </c>
      <c r="BB88" s="60">
        <f t="shared" si="8"/>
        <v>2341.5</v>
      </c>
      <c r="BC88" s="56" t="str">
        <f t="shared" si="9"/>
        <v>INR  Two Thousand Three Hundred &amp; Forty One  and Paise Fifty Only</v>
      </c>
      <c r="BD88" s="70"/>
      <c r="BE88"/>
      <c r="BF88" s="95">
        <v>69</v>
      </c>
      <c r="BG88" s="104">
        <f t="shared" si="6"/>
        <v>78.05</v>
      </c>
    </row>
    <row r="89" spans="1:243" s="15" customFormat="1" ht="177.75" customHeight="1">
      <c r="A89" s="64">
        <v>77</v>
      </c>
      <c r="B89" s="85" t="s">
        <v>368</v>
      </c>
      <c r="C89" s="72" t="s">
        <v>127</v>
      </c>
      <c r="D89" s="105">
        <v>16</v>
      </c>
      <c r="E89" s="106" t="s">
        <v>249</v>
      </c>
      <c r="F89" s="107">
        <v>3007.86</v>
      </c>
      <c r="G89" s="57"/>
      <c r="H89" s="47"/>
      <c r="I89" s="46" t="s">
        <v>39</v>
      </c>
      <c r="J89" s="48">
        <f t="shared" si="7"/>
        <v>1</v>
      </c>
      <c r="K89" s="49" t="s">
        <v>63</v>
      </c>
      <c r="L89" s="49" t="s">
        <v>7</v>
      </c>
      <c r="M89" s="58"/>
      <c r="N89" s="57"/>
      <c r="O89" s="57"/>
      <c r="P89" s="59"/>
      <c r="Q89" s="57"/>
      <c r="R89" s="57"/>
      <c r="S89" s="59"/>
      <c r="T89" s="53"/>
      <c r="U89" s="53"/>
      <c r="V89" s="53"/>
      <c r="W89" s="53"/>
      <c r="X89" s="53"/>
      <c r="Y89" s="53"/>
      <c r="Z89" s="53"/>
      <c r="AA89" s="53"/>
      <c r="AB89" s="53"/>
      <c r="AC89" s="53"/>
      <c r="AD89" s="53"/>
      <c r="AE89" s="53"/>
      <c r="AF89" s="53"/>
      <c r="AG89" s="53"/>
      <c r="AH89" s="53"/>
      <c r="AI89" s="53"/>
      <c r="AJ89" s="53"/>
      <c r="AK89" s="53"/>
      <c r="AL89" s="53"/>
      <c r="AM89" s="53"/>
      <c r="AN89" s="53"/>
      <c r="AO89" s="53"/>
      <c r="AP89" s="53"/>
      <c r="AQ89" s="53"/>
      <c r="AR89" s="53"/>
      <c r="AS89" s="53"/>
      <c r="AT89" s="53"/>
      <c r="AU89" s="53"/>
      <c r="AV89" s="53"/>
      <c r="AW89" s="53"/>
      <c r="AX89" s="53"/>
      <c r="AY89" s="53"/>
      <c r="AZ89" s="53"/>
      <c r="BA89" s="82">
        <f t="shared" si="5"/>
        <v>48125.76</v>
      </c>
      <c r="BB89" s="60">
        <f t="shared" si="8"/>
        <v>48125.76</v>
      </c>
      <c r="BC89" s="56" t="str">
        <f t="shared" si="9"/>
        <v>INR  Forty Eight Thousand One Hundred &amp; Twenty Five  and Paise Seventy Six Only</v>
      </c>
      <c r="BD89" s="70"/>
      <c r="BE89"/>
      <c r="BF89" s="95">
        <v>2659</v>
      </c>
      <c r="BG89" s="104">
        <f t="shared" si="6"/>
        <v>3007.86</v>
      </c>
      <c r="IE89" s="16"/>
      <c r="IF89" s="16"/>
      <c r="IG89" s="16"/>
      <c r="IH89" s="16"/>
      <c r="II89" s="16"/>
    </row>
    <row r="90" spans="1:243" s="15" customFormat="1" ht="194.25" customHeight="1">
      <c r="A90" s="64">
        <v>78</v>
      </c>
      <c r="B90" s="85" t="s">
        <v>369</v>
      </c>
      <c r="C90" s="72" t="s">
        <v>128</v>
      </c>
      <c r="D90" s="105">
        <v>14</v>
      </c>
      <c r="E90" s="106" t="s">
        <v>249</v>
      </c>
      <c r="F90" s="107">
        <v>3023.7</v>
      </c>
      <c r="G90" s="57"/>
      <c r="H90" s="47"/>
      <c r="I90" s="46" t="s">
        <v>39</v>
      </c>
      <c r="J90" s="48">
        <f t="shared" si="7"/>
        <v>1</v>
      </c>
      <c r="K90" s="49" t="s">
        <v>63</v>
      </c>
      <c r="L90" s="49" t="s">
        <v>7</v>
      </c>
      <c r="M90" s="58"/>
      <c r="N90" s="57"/>
      <c r="O90" s="57"/>
      <c r="P90" s="59"/>
      <c r="Q90" s="57"/>
      <c r="R90" s="57"/>
      <c r="S90" s="59"/>
      <c r="T90" s="53"/>
      <c r="U90" s="53"/>
      <c r="V90" s="53"/>
      <c r="W90" s="53"/>
      <c r="X90" s="53"/>
      <c r="Y90" s="53"/>
      <c r="Z90" s="53"/>
      <c r="AA90" s="53"/>
      <c r="AB90" s="53"/>
      <c r="AC90" s="53"/>
      <c r="AD90" s="53"/>
      <c r="AE90" s="53"/>
      <c r="AF90" s="53"/>
      <c r="AG90" s="53"/>
      <c r="AH90" s="53"/>
      <c r="AI90" s="53"/>
      <c r="AJ90" s="53"/>
      <c r="AK90" s="53"/>
      <c r="AL90" s="53"/>
      <c r="AM90" s="53"/>
      <c r="AN90" s="53"/>
      <c r="AO90" s="53"/>
      <c r="AP90" s="53"/>
      <c r="AQ90" s="53"/>
      <c r="AR90" s="53"/>
      <c r="AS90" s="53"/>
      <c r="AT90" s="53"/>
      <c r="AU90" s="53"/>
      <c r="AV90" s="53"/>
      <c r="AW90" s="53"/>
      <c r="AX90" s="53"/>
      <c r="AY90" s="53"/>
      <c r="AZ90" s="53"/>
      <c r="BA90" s="82">
        <f t="shared" si="5"/>
        <v>42331.8</v>
      </c>
      <c r="BB90" s="60">
        <f t="shared" si="8"/>
        <v>42331.8</v>
      </c>
      <c r="BC90" s="56" t="str">
        <f t="shared" si="9"/>
        <v>INR  Forty Two Thousand Three Hundred &amp; Thirty One  and Paise Eighty Only</v>
      </c>
      <c r="BD90" s="70"/>
      <c r="BE90"/>
      <c r="BF90" s="95">
        <v>2673</v>
      </c>
      <c r="BG90" s="104">
        <f t="shared" si="6"/>
        <v>3023.7</v>
      </c>
      <c r="IE90" s="16"/>
      <c r="IF90" s="16"/>
      <c r="IG90" s="16"/>
      <c r="IH90" s="16"/>
      <c r="II90" s="16"/>
    </row>
    <row r="91" spans="1:243" s="15" customFormat="1" ht="147.75" customHeight="1">
      <c r="A91" s="64">
        <v>79</v>
      </c>
      <c r="B91" s="85" t="s">
        <v>370</v>
      </c>
      <c r="C91" s="72" t="s">
        <v>129</v>
      </c>
      <c r="D91" s="105">
        <v>338</v>
      </c>
      <c r="E91" s="106" t="s">
        <v>284</v>
      </c>
      <c r="F91" s="107">
        <v>506.78</v>
      </c>
      <c r="G91" s="57"/>
      <c r="H91" s="47"/>
      <c r="I91" s="46" t="s">
        <v>39</v>
      </c>
      <c r="J91" s="48">
        <f>IF(I91="Less(-)",-1,1)</f>
        <v>1</v>
      </c>
      <c r="K91" s="49" t="s">
        <v>63</v>
      </c>
      <c r="L91" s="49" t="s">
        <v>7</v>
      </c>
      <c r="M91" s="58"/>
      <c r="N91" s="57"/>
      <c r="O91" s="57"/>
      <c r="P91" s="59"/>
      <c r="Q91" s="57"/>
      <c r="R91" s="57"/>
      <c r="S91" s="59"/>
      <c r="T91" s="53"/>
      <c r="U91" s="53"/>
      <c r="V91" s="53"/>
      <c r="W91" s="53"/>
      <c r="X91" s="53"/>
      <c r="Y91" s="53"/>
      <c r="Z91" s="53"/>
      <c r="AA91" s="53"/>
      <c r="AB91" s="53"/>
      <c r="AC91" s="53"/>
      <c r="AD91" s="53"/>
      <c r="AE91" s="53"/>
      <c r="AF91" s="53"/>
      <c r="AG91" s="53"/>
      <c r="AH91" s="53"/>
      <c r="AI91" s="53"/>
      <c r="AJ91" s="53"/>
      <c r="AK91" s="53"/>
      <c r="AL91" s="53"/>
      <c r="AM91" s="53"/>
      <c r="AN91" s="53"/>
      <c r="AO91" s="53"/>
      <c r="AP91" s="53"/>
      <c r="AQ91" s="53"/>
      <c r="AR91" s="53"/>
      <c r="AS91" s="53"/>
      <c r="AT91" s="53"/>
      <c r="AU91" s="53"/>
      <c r="AV91" s="53"/>
      <c r="AW91" s="53"/>
      <c r="AX91" s="53"/>
      <c r="AY91" s="53"/>
      <c r="AZ91" s="53"/>
      <c r="BA91" s="82">
        <f>total_amount_ba($B$2,$D$2,D91,F91,J91,K91,M91)</f>
        <v>171291.64</v>
      </c>
      <c r="BB91" s="60">
        <f>BA91+SUM(N91:AZ91)</f>
        <v>171291.64</v>
      </c>
      <c r="BC91" s="56" t="str">
        <f>SpellNumber(L91,BB91)</f>
        <v>INR  One Lakh Seventy One Thousand Two Hundred &amp; Ninety One  and Paise Sixty Four Only</v>
      </c>
      <c r="BD91" s="70"/>
      <c r="BE91"/>
      <c r="BF91" s="95">
        <v>448</v>
      </c>
      <c r="BG91" s="104">
        <f t="shared" si="6"/>
        <v>506.78</v>
      </c>
      <c r="IE91" s="16"/>
      <c r="IF91" s="16"/>
      <c r="IG91" s="16"/>
      <c r="IH91" s="16"/>
      <c r="II91" s="16"/>
    </row>
    <row r="92" spans="1:59" s="15" customFormat="1" ht="102" customHeight="1">
      <c r="A92" s="64">
        <v>80</v>
      </c>
      <c r="B92" s="86" t="s">
        <v>371</v>
      </c>
      <c r="C92" s="72" t="s">
        <v>130</v>
      </c>
      <c r="D92" s="113">
        <v>6.3</v>
      </c>
      <c r="E92" s="116" t="s">
        <v>249</v>
      </c>
      <c r="F92" s="117">
        <v>3125.51</v>
      </c>
      <c r="G92" s="57"/>
      <c r="H92" s="47"/>
      <c r="I92" s="46" t="s">
        <v>39</v>
      </c>
      <c r="J92" s="48">
        <f t="shared" si="7"/>
        <v>1</v>
      </c>
      <c r="K92" s="49" t="s">
        <v>63</v>
      </c>
      <c r="L92" s="49" t="s">
        <v>7</v>
      </c>
      <c r="M92" s="58"/>
      <c r="N92" s="57"/>
      <c r="O92" s="57"/>
      <c r="P92" s="59"/>
      <c r="Q92" s="57"/>
      <c r="R92" s="57"/>
      <c r="S92" s="59"/>
      <c r="T92" s="53"/>
      <c r="U92" s="53"/>
      <c r="V92" s="53"/>
      <c r="W92" s="53"/>
      <c r="X92" s="53"/>
      <c r="Y92" s="53"/>
      <c r="Z92" s="53"/>
      <c r="AA92" s="53"/>
      <c r="AB92" s="53"/>
      <c r="AC92" s="53"/>
      <c r="AD92" s="53"/>
      <c r="AE92" s="53"/>
      <c r="AF92" s="53"/>
      <c r="AG92" s="53"/>
      <c r="AH92" s="53"/>
      <c r="AI92" s="53"/>
      <c r="AJ92" s="53"/>
      <c r="AK92" s="53"/>
      <c r="AL92" s="53"/>
      <c r="AM92" s="53"/>
      <c r="AN92" s="53"/>
      <c r="AO92" s="53"/>
      <c r="AP92" s="53"/>
      <c r="AQ92" s="53"/>
      <c r="AR92" s="53"/>
      <c r="AS92" s="53"/>
      <c r="AT92" s="53"/>
      <c r="AU92" s="53"/>
      <c r="AV92" s="53"/>
      <c r="AW92" s="53"/>
      <c r="AX92" s="53"/>
      <c r="AY92" s="53"/>
      <c r="AZ92" s="53"/>
      <c r="BA92" s="82">
        <f t="shared" si="5"/>
        <v>19690.71</v>
      </c>
      <c r="BB92" s="60">
        <f t="shared" si="8"/>
        <v>19690.71</v>
      </c>
      <c r="BC92" s="56" t="str">
        <f t="shared" si="9"/>
        <v>INR  Nineteen Thousand Six Hundred &amp; Ninety  and Paise Seventy One Only</v>
      </c>
      <c r="BD92" s="70"/>
      <c r="BE92"/>
      <c r="BF92" s="98">
        <v>2763</v>
      </c>
      <c r="BG92" s="104">
        <f t="shared" si="6"/>
        <v>3125.51</v>
      </c>
    </row>
    <row r="93" spans="1:59" s="15" customFormat="1" ht="123.75" customHeight="1">
      <c r="A93" s="64">
        <v>81</v>
      </c>
      <c r="B93" s="86" t="s">
        <v>372</v>
      </c>
      <c r="C93" s="72" t="s">
        <v>131</v>
      </c>
      <c r="D93" s="113">
        <v>14.2</v>
      </c>
      <c r="E93" s="116" t="s">
        <v>249</v>
      </c>
      <c r="F93" s="117">
        <v>3141.34</v>
      </c>
      <c r="G93" s="57"/>
      <c r="H93" s="47"/>
      <c r="I93" s="46" t="s">
        <v>39</v>
      </c>
      <c r="J93" s="48">
        <f t="shared" si="7"/>
        <v>1</v>
      </c>
      <c r="K93" s="49" t="s">
        <v>63</v>
      </c>
      <c r="L93" s="49" t="s">
        <v>7</v>
      </c>
      <c r="M93" s="58"/>
      <c r="N93" s="57"/>
      <c r="O93" s="57"/>
      <c r="P93" s="59"/>
      <c r="Q93" s="57"/>
      <c r="R93" s="57"/>
      <c r="S93" s="59"/>
      <c r="T93" s="53"/>
      <c r="U93" s="53"/>
      <c r="V93" s="53"/>
      <c r="W93" s="53"/>
      <c r="X93" s="53"/>
      <c r="Y93" s="53"/>
      <c r="Z93" s="53"/>
      <c r="AA93" s="53"/>
      <c r="AB93" s="53"/>
      <c r="AC93" s="53"/>
      <c r="AD93" s="53"/>
      <c r="AE93" s="53"/>
      <c r="AF93" s="53"/>
      <c r="AG93" s="53"/>
      <c r="AH93" s="53"/>
      <c r="AI93" s="53"/>
      <c r="AJ93" s="53"/>
      <c r="AK93" s="53"/>
      <c r="AL93" s="53"/>
      <c r="AM93" s="53"/>
      <c r="AN93" s="53"/>
      <c r="AO93" s="53"/>
      <c r="AP93" s="53"/>
      <c r="AQ93" s="53"/>
      <c r="AR93" s="53"/>
      <c r="AS93" s="53"/>
      <c r="AT93" s="53"/>
      <c r="AU93" s="53"/>
      <c r="AV93" s="53"/>
      <c r="AW93" s="53"/>
      <c r="AX93" s="53"/>
      <c r="AY93" s="53"/>
      <c r="AZ93" s="53"/>
      <c r="BA93" s="82">
        <f t="shared" si="5"/>
        <v>44607.03</v>
      </c>
      <c r="BB93" s="60">
        <f t="shared" si="8"/>
        <v>44607.03</v>
      </c>
      <c r="BC93" s="56" t="str">
        <f t="shared" si="9"/>
        <v>INR  Forty Four Thousand Six Hundred &amp; Seven  and Paise Three Only</v>
      </c>
      <c r="BD93" s="70"/>
      <c r="BE93"/>
      <c r="BF93" s="98">
        <v>2777</v>
      </c>
      <c r="BG93" s="104">
        <f t="shared" si="6"/>
        <v>3141.34</v>
      </c>
    </row>
    <row r="94" spans="1:243" s="15" customFormat="1" ht="126" customHeight="1">
      <c r="A94" s="64">
        <v>82</v>
      </c>
      <c r="B94" s="86" t="s">
        <v>373</v>
      </c>
      <c r="C94" s="72" t="s">
        <v>132</v>
      </c>
      <c r="D94" s="113">
        <v>64.5</v>
      </c>
      <c r="E94" s="116" t="s">
        <v>245</v>
      </c>
      <c r="F94" s="117">
        <v>562.21</v>
      </c>
      <c r="G94" s="57"/>
      <c r="H94" s="47"/>
      <c r="I94" s="46" t="s">
        <v>39</v>
      </c>
      <c r="J94" s="48">
        <f t="shared" si="7"/>
        <v>1</v>
      </c>
      <c r="K94" s="49" t="s">
        <v>63</v>
      </c>
      <c r="L94" s="49" t="s">
        <v>7</v>
      </c>
      <c r="M94" s="58"/>
      <c r="N94" s="57"/>
      <c r="O94" s="57"/>
      <c r="P94" s="59"/>
      <c r="Q94" s="57"/>
      <c r="R94" s="57"/>
      <c r="S94" s="59"/>
      <c r="T94" s="53"/>
      <c r="U94" s="53"/>
      <c r="V94" s="53"/>
      <c r="W94" s="53"/>
      <c r="X94" s="53"/>
      <c r="Y94" s="53"/>
      <c r="Z94" s="53"/>
      <c r="AA94" s="53"/>
      <c r="AB94" s="53"/>
      <c r="AC94" s="53"/>
      <c r="AD94" s="53"/>
      <c r="AE94" s="53"/>
      <c r="AF94" s="53"/>
      <c r="AG94" s="53"/>
      <c r="AH94" s="53"/>
      <c r="AI94" s="53"/>
      <c r="AJ94" s="53"/>
      <c r="AK94" s="53"/>
      <c r="AL94" s="53"/>
      <c r="AM94" s="53"/>
      <c r="AN94" s="53"/>
      <c r="AO94" s="53"/>
      <c r="AP94" s="53"/>
      <c r="AQ94" s="53"/>
      <c r="AR94" s="53"/>
      <c r="AS94" s="53"/>
      <c r="AT94" s="53"/>
      <c r="AU94" s="53"/>
      <c r="AV94" s="53"/>
      <c r="AW94" s="53"/>
      <c r="AX94" s="53"/>
      <c r="AY94" s="53"/>
      <c r="AZ94" s="53"/>
      <c r="BA94" s="82">
        <f t="shared" si="5"/>
        <v>36262.55</v>
      </c>
      <c r="BB94" s="60">
        <f t="shared" si="8"/>
        <v>36262.55</v>
      </c>
      <c r="BC94" s="56" t="str">
        <f t="shared" si="9"/>
        <v>INR  Thirty Six Thousand Two Hundred &amp; Sixty Two  and Paise Fifty Five Only</v>
      </c>
      <c r="BD94" s="70"/>
      <c r="BE94"/>
      <c r="BF94" s="98">
        <v>497</v>
      </c>
      <c r="BG94" s="104">
        <f t="shared" si="6"/>
        <v>562.21</v>
      </c>
      <c r="IE94" s="16"/>
      <c r="IF94" s="16"/>
      <c r="IG94" s="16"/>
      <c r="IH94" s="16"/>
      <c r="II94" s="16"/>
    </row>
    <row r="95" spans="1:243" s="15" customFormat="1" ht="71.25" customHeight="1">
      <c r="A95" s="64">
        <v>83</v>
      </c>
      <c r="B95" s="85" t="s">
        <v>374</v>
      </c>
      <c r="C95" s="72" t="s">
        <v>133</v>
      </c>
      <c r="D95" s="105">
        <v>52</v>
      </c>
      <c r="E95" s="106" t="s">
        <v>249</v>
      </c>
      <c r="F95" s="107">
        <v>661.75</v>
      </c>
      <c r="G95" s="57"/>
      <c r="H95" s="47"/>
      <c r="I95" s="46" t="s">
        <v>39</v>
      </c>
      <c r="J95" s="48">
        <f>IF(I95="Less(-)",-1,1)</f>
        <v>1</v>
      </c>
      <c r="K95" s="49" t="s">
        <v>63</v>
      </c>
      <c r="L95" s="49" t="s">
        <v>7</v>
      </c>
      <c r="M95" s="58"/>
      <c r="N95" s="57"/>
      <c r="O95" s="57"/>
      <c r="P95" s="59"/>
      <c r="Q95" s="57"/>
      <c r="R95" s="57"/>
      <c r="S95" s="59"/>
      <c r="T95" s="53"/>
      <c r="U95" s="53"/>
      <c r="V95" s="53"/>
      <c r="W95" s="53"/>
      <c r="X95" s="53"/>
      <c r="Y95" s="53"/>
      <c r="Z95" s="53"/>
      <c r="AA95" s="53"/>
      <c r="AB95" s="53"/>
      <c r="AC95" s="53"/>
      <c r="AD95" s="53"/>
      <c r="AE95" s="53"/>
      <c r="AF95" s="53"/>
      <c r="AG95" s="53"/>
      <c r="AH95" s="53"/>
      <c r="AI95" s="53"/>
      <c r="AJ95" s="53"/>
      <c r="AK95" s="53"/>
      <c r="AL95" s="53"/>
      <c r="AM95" s="53"/>
      <c r="AN95" s="53"/>
      <c r="AO95" s="53"/>
      <c r="AP95" s="53"/>
      <c r="AQ95" s="53"/>
      <c r="AR95" s="53"/>
      <c r="AS95" s="53"/>
      <c r="AT95" s="53"/>
      <c r="AU95" s="53"/>
      <c r="AV95" s="53"/>
      <c r="AW95" s="53"/>
      <c r="AX95" s="53"/>
      <c r="AY95" s="53"/>
      <c r="AZ95" s="53"/>
      <c r="BA95" s="82">
        <f>total_amount_ba($B$2,$D$2,D95,F95,J95,K95,M95)</f>
        <v>34411</v>
      </c>
      <c r="BB95" s="60">
        <f>BA95+SUM(N95:AZ95)</f>
        <v>34411</v>
      </c>
      <c r="BC95" s="56" t="str">
        <f>SpellNumber(L95,BB95)</f>
        <v>INR  Thirty Four Thousand Four Hundred &amp; Eleven  Only</v>
      </c>
      <c r="BD95" s="70"/>
      <c r="BE95"/>
      <c r="BF95" s="95">
        <v>585</v>
      </c>
      <c r="BG95" s="104">
        <f t="shared" si="6"/>
        <v>661.75</v>
      </c>
      <c r="IE95" s="16"/>
      <c r="IF95" s="16"/>
      <c r="IG95" s="16"/>
      <c r="IH95" s="16"/>
      <c r="II95" s="16"/>
    </row>
    <row r="96" spans="1:243" s="15" customFormat="1" ht="142.5" customHeight="1">
      <c r="A96" s="64">
        <v>84</v>
      </c>
      <c r="B96" s="85" t="s">
        <v>375</v>
      </c>
      <c r="C96" s="72" t="s">
        <v>134</v>
      </c>
      <c r="D96" s="105">
        <v>168</v>
      </c>
      <c r="E96" s="106" t="s">
        <v>249</v>
      </c>
      <c r="F96" s="107">
        <v>1158.35</v>
      </c>
      <c r="G96" s="57"/>
      <c r="H96" s="47"/>
      <c r="I96" s="46" t="s">
        <v>39</v>
      </c>
      <c r="J96" s="48">
        <f t="shared" si="7"/>
        <v>1</v>
      </c>
      <c r="K96" s="49" t="s">
        <v>63</v>
      </c>
      <c r="L96" s="49" t="s">
        <v>7</v>
      </c>
      <c r="M96" s="58"/>
      <c r="N96" s="57"/>
      <c r="O96" s="57"/>
      <c r="P96" s="59"/>
      <c r="Q96" s="57"/>
      <c r="R96" s="57"/>
      <c r="S96" s="59"/>
      <c r="T96" s="53"/>
      <c r="U96" s="53"/>
      <c r="V96" s="53"/>
      <c r="W96" s="53"/>
      <c r="X96" s="53"/>
      <c r="Y96" s="53"/>
      <c r="Z96" s="53"/>
      <c r="AA96" s="53"/>
      <c r="AB96" s="53"/>
      <c r="AC96" s="53"/>
      <c r="AD96" s="53"/>
      <c r="AE96" s="53"/>
      <c r="AF96" s="53"/>
      <c r="AG96" s="53"/>
      <c r="AH96" s="53"/>
      <c r="AI96" s="53"/>
      <c r="AJ96" s="53"/>
      <c r="AK96" s="53"/>
      <c r="AL96" s="53"/>
      <c r="AM96" s="53"/>
      <c r="AN96" s="53"/>
      <c r="AO96" s="53"/>
      <c r="AP96" s="53"/>
      <c r="AQ96" s="53"/>
      <c r="AR96" s="53"/>
      <c r="AS96" s="53"/>
      <c r="AT96" s="53"/>
      <c r="AU96" s="53"/>
      <c r="AV96" s="53"/>
      <c r="AW96" s="53"/>
      <c r="AX96" s="53"/>
      <c r="AY96" s="53"/>
      <c r="AZ96" s="53"/>
      <c r="BA96" s="82">
        <f t="shared" si="5"/>
        <v>194602.8</v>
      </c>
      <c r="BB96" s="60">
        <f t="shared" si="8"/>
        <v>194602.8</v>
      </c>
      <c r="BC96" s="56" t="str">
        <f t="shared" si="9"/>
        <v>INR  One Lakh Ninety Four Thousand Six Hundred &amp; Two  and Paise Eighty Only</v>
      </c>
      <c r="BD96" s="70"/>
      <c r="BE96"/>
      <c r="BF96" s="95">
        <v>1024</v>
      </c>
      <c r="BG96" s="104">
        <f t="shared" si="6"/>
        <v>1158.35</v>
      </c>
      <c r="IE96" s="16"/>
      <c r="IF96" s="16"/>
      <c r="IG96" s="16"/>
      <c r="IH96" s="16"/>
      <c r="II96" s="16"/>
    </row>
    <row r="97" spans="1:243" s="15" customFormat="1" ht="135" customHeight="1">
      <c r="A97" s="64">
        <v>85</v>
      </c>
      <c r="B97" s="85" t="s">
        <v>376</v>
      </c>
      <c r="C97" s="72" t="s">
        <v>135</v>
      </c>
      <c r="D97" s="105">
        <v>155</v>
      </c>
      <c r="E97" s="106" t="s">
        <v>249</v>
      </c>
      <c r="F97" s="107">
        <v>1171.92</v>
      </c>
      <c r="G97" s="57"/>
      <c r="H97" s="47"/>
      <c r="I97" s="46" t="s">
        <v>39</v>
      </c>
      <c r="J97" s="48">
        <f>IF(I97="Less(-)",-1,1)</f>
        <v>1</v>
      </c>
      <c r="K97" s="49" t="s">
        <v>63</v>
      </c>
      <c r="L97" s="49" t="s">
        <v>7</v>
      </c>
      <c r="M97" s="58"/>
      <c r="N97" s="57"/>
      <c r="O97" s="57"/>
      <c r="P97" s="59"/>
      <c r="Q97" s="57"/>
      <c r="R97" s="57"/>
      <c r="S97" s="59"/>
      <c r="T97" s="53"/>
      <c r="U97" s="53"/>
      <c r="V97" s="53"/>
      <c r="W97" s="53"/>
      <c r="X97" s="53"/>
      <c r="Y97" s="53"/>
      <c r="Z97" s="53"/>
      <c r="AA97" s="53"/>
      <c r="AB97" s="53"/>
      <c r="AC97" s="53"/>
      <c r="AD97" s="53"/>
      <c r="AE97" s="53"/>
      <c r="AF97" s="53"/>
      <c r="AG97" s="53"/>
      <c r="AH97" s="53"/>
      <c r="AI97" s="53"/>
      <c r="AJ97" s="53"/>
      <c r="AK97" s="53"/>
      <c r="AL97" s="53"/>
      <c r="AM97" s="53"/>
      <c r="AN97" s="53"/>
      <c r="AO97" s="53"/>
      <c r="AP97" s="53"/>
      <c r="AQ97" s="53"/>
      <c r="AR97" s="53"/>
      <c r="AS97" s="53"/>
      <c r="AT97" s="53"/>
      <c r="AU97" s="53"/>
      <c r="AV97" s="53"/>
      <c r="AW97" s="53"/>
      <c r="AX97" s="53"/>
      <c r="AY97" s="53"/>
      <c r="AZ97" s="53"/>
      <c r="BA97" s="82">
        <f>total_amount_ba($B$2,$D$2,D97,F97,J97,K97,M97)</f>
        <v>181647.6</v>
      </c>
      <c r="BB97" s="60">
        <f>BA97+SUM(N97:AZ97)</f>
        <v>181647.6</v>
      </c>
      <c r="BC97" s="56" t="str">
        <f>SpellNumber(L97,BB97)</f>
        <v>INR  One Lakh Eighty One Thousand Six Hundred &amp; Forty Seven  and Paise Sixty Only</v>
      </c>
      <c r="BD97" s="70"/>
      <c r="BE97"/>
      <c r="BF97" s="95">
        <v>1036</v>
      </c>
      <c r="BG97" s="104">
        <f t="shared" si="6"/>
        <v>1171.92</v>
      </c>
      <c r="IE97" s="16"/>
      <c r="IF97" s="16"/>
      <c r="IG97" s="16"/>
      <c r="IH97" s="16"/>
      <c r="II97" s="16"/>
    </row>
    <row r="98" spans="1:243" s="15" customFormat="1" ht="132.75" customHeight="1">
      <c r="A98" s="64">
        <v>86</v>
      </c>
      <c r="B98" s="85" t="s">
        <v>377</v>
      </c>
      <c r="C98" s="72" t="s">
        <v>136</v>
      </c>
      <c r="D98" s="105">
        <v>20</v>
      </c>
      <c r="E98" s="106" t="s">
        <v>249</v>
      </c>
      <c r="F98" s="107">
        <v>1185.5</v>
      </c>
      <c r="G98" s="57"/>
      <c r="H98" s="47"/>
      <c r="I98" s="46" t="s">
        <v>39</v>
      </c>
      <c r="J98" s="48">
        <f>IF(I98="Less(-)",-1,1)</f>
        <v>1</v>
      </c>
      <c r="K98" s="49" t="s">
        <v>63</v>
      </c>
      <c r="L98" s="49" t="s">
        <v>7</v>
      </c>
      <c r="M98" s="58"/>
      <c r="N98" s="57"/>
      <c r="O98" s="57"/>
      <c r="P98" s="59"/>
      <c r="Q98" s="57"/>
      <c r="R98" s="57"/>
      <c r="S98" s="59"/>
      <c r="T98" s="53"/>
      <c r="U98" s="53"/>
      <c r="V98" s="53"/>
      <c r="W98" s="53"/>
      <c r="X98" s="53"/>
      <c r="Y98" s="53"/>
      <c r="Z98" s="53"/>
      <c r="AA98" s="53"/>
      <c r="AB98" s="53"/>
      <c r="AC98" s="53"/>
      <c r="AD98" s="53"/>
      <c r="AE98" s="53"/>
      <c r="AF98" s="53"/>
      <c r="AG98" s="53"/>
      <c r="AH98" s="53"/>
      <c r="AI98" s="53"/>
      <c r="AJ98" s="53"/>
      <c r="AK98" s="53"/>
      <c r="AL98" s="53"/>
      <c r="AM98" s="53"/>
      <c r="AN98" s="53"/>
      <c r="AO98" s="53"/>
      <c r="AP98" s="53"/>
      <c r="AQ98" s="53"/>
      <c r="AR98" s="53"/>
      <c r="AS98" s="53"/>
      <c r="AT98" s="53"/>
      <c r="AU98" s="53"/>
      <c r="AV98" s="53"/>
      <c r="AW98" s="53"/>
      <c r="AX98" s="53"/>
      <c r="AY98" s="53"/>
      <c r="AZ98" s="53"/>
      <c r="BA98" s="82">
        <f>total_amount_ba($B$2,$D$2,D98,F98,J98,K98,M98)</f>
        <v>23710</v>
      </c>
      <c r="BB98" s="60">
        <f>BA98+SUM(N98:AZ98)</f>
        <v>23710</v>
      </c>
      <c r="BC98" s="56" t="str">
        <f>SpellNumber(L98,BB98)</f>
        <v>INR  Twenty Three Thousand Seven Hundred &amp; Ten  Only</v>
      </c>
      <c r="BD98" s="70"/>
      <c r="BE98"/>
      <c r="BF98" s="95">
        <v>1048</v>
      </c>
      <c r="BG98" s="104">
        <f t="shared" si="6"/>
        <v>1185.5</v>
      </c>
      <c r="IE98" s="16"/>
      <c r="IF98" s="16"/>
      <c r="IG98" s="16"/>
      <c r="IH98" s="16"/>
      <c r="II98" s="16"/>
    </row>
    <row r="99" spans="1:243" s="15" customFormat="1" ht="173.25" customHeight="1">
      <c r="A99" s="64">
        <v>87</v>
      </c>
      <c r="B99" s="85" t="s">
        <v>378</v>
      </c>
      <c r="C99" s="72" t="s">
        <v>137</v>
      </c>
      <c r="D99" s="105">
        <v>30</v>
      </c>
      <c r="E99" s="106" t="s">
        <v>249</v>
      </c>
      <c r="F99" s="107">
        <v>1312.19</v>
      </c>
      <c r="G99" s="57"/>
      <c r="H99" s="47"/>
      <c r="I99" s="46" t="s">
        <v>39</v>
      </c>
      <c r="J99" s="48">
        <f t="shared" si="7"/>
        <v>1</v>
      </c>
      <c r="K99" s="49" t="s">
        <v>63</v>
      </c>
      <c r="L99" s="49" t="s">
        <v>7</v>
      </c>
      <c r="M99" s="58"/>
      <c r="N99" s="57"/>
      <c r="O99" s="57"/>
      <c r="P99" s="59"/>
      <c r="Q99" s="57"/>
      <c r="R99" s="57"/>
      <c r="S99" s="59"/>
      <c r="T99" s="53"/>
      <c r="U99" s="53"/>
      <c r="V99" s="53"/>
      <c r="W99" s="53"/>
      <c r="X99" s="53"/>
      <c r="Y99" s="53"/>
      <c r="Z99" s="53"/>
      <c r="AA99" s="53"/>
      <c r="AB99" s="53"/>
      <c r="AC99" s="53"/>
      <c r="AD99" s="53"/>
      <c r="AE99" s="53"/>
      <c r="AF99" s="53"/>
      <c r="AG99" s="53"/>
      <c r="AH99" s="53"/>
      <c r="AI99" s="53"/>
      <c r="AJ99" s="53"/>
      <c r="AK99" s="53"/>
      <c r="AL99" s="53"/>
      <c r="AM99" s="53"/>
      <c r="AN99" s="53"/>
      <c r="AO99" s="53"/>
      <c r="AP99" s="53"/>
      <c r="AQ99" s="53"/>
      <c r="AR99" s="53"/>
      <c r="AS99" s="53"/>
      <c r="AT99" s="53"/>
      <c r="AU99" s="53"/>
      <c r="AV99" s="53"/>
      <c r="AW99" s="53"/>
      <c r="AX99" s="53"/>
      <c r="AY99" s="53"/>
      <c r="AZ99" s="53"/>
      <c r="BA99" s="82">
        <f t="shared" si="5"/>
        <v>39365.7</v>
      </c>
      <c r="BB99" s="60">
        <f t="shared" si="8"/>
        <v>39365.7</v>
      </c>
      <c r="BC99" s="56" t="str">
        <f t="shared" si="9"/>
        <v>INR  Thirty Nine Thousand Three Hundred &amp; Sixty Five  and Paise Seventy Only</v>
      </c>
      <c r="BD99" s="70"/>
      <c r="BE99"/>
      <c r="BF99" s="95">
        <v>1160</v>
      </c>
      <c r="BG99" s="104">
        <f t="shared" si="6"/>
        <v>1312.19</v>
      </c>
      <c r="IE99" s="16"/>
      <c r="IF99" s="16"/>
      <c r="IG99" s="16"/>
      <c r="IH99" s="16"/>
      <c r="II99" s="16"/>
    </row>
    <row r="100" spans="1:243" s="15" customFormat="1" ht="171.75" customHeight="1">
      <c r="A100" s="64">
        <v>88</v>
      </c>
      <c r="B100" s="85" t="s">
        <v>379</v>
      </c>
      <c r="C100" s="72" t="s">
        <v>138</v>
      </c>
      <c r="D100" s="105">
        <v>28</v>
      </c>
      <c r="E100" s="106" t="s">
        <v>249</v>
      </c>
      <c r="F100" s="107">
        <v>1325.77</v>
      </c>
      <c r="G100" s="57"/>
      <c r="H100" s="47"/>
      <c r="I100" s="46" t="s">
        <v>39</v>
      </c>
      <c r="J100" s="48">
        <f t="shared" si="7"/>
        <v>1</v>
      </c>
      <c r="K100" s="49" t="s">
        <v>63</v>
      </c>
      <c r="L100" s="49" t="s">
        <v>7</v>
      </c>
      <c r="M100" s="58"/>
      <c r="N100" s="57"/>
      <c r="O100" s="57"/>
      <c r="P100" s="59"/>
      <c r="Q100" s="57"/>
      <c r="R100" s="57"/>
      <c r="S100" s="59"/>
      <c r="T100" s="53"/>
      <c r="U100" s="53"/>
      <c r="V100" s="53"/>
      <c r="W100" s="53"/>
      <c r="X100" s="53"/>
      <c r="Y100" s="53"/>
      <c r="Z100" s="53"/>
      <c r="AA100" s="53"/>
      <c r="AB100" s="53"/>
      <c r="AC100" s="53"/>
      <c r="AD100" s="53"/>
      <c r="AE100" s="53"/>
      <c r="AF100" s="53"/>
      <c r="AG100" s="53"/>
      <c r="AH100" s="53"/>
      <c r="AI100" s="53"/>
      <c r="AJ100" s="53"/>
      <c r="AK100" s="53"/>
      <c r="AL100" s="53"/>
      <c r="AM100" s="53"/>
      <c r="AN100" s="53"/>
      <c r="AO100" s="53"/>
      <c r="AP100" s="53"/>
      <c r="AQ100" s="53"/>
      <c r="AR100" s="53"/>
      <c r="AS100" s="53"/>
      <c r="AT100" s="53"/>
      <c r="AU100" s="53"/>
      <c r="AV100" s="53"/>
      <c r="AW100" s="53"/>
      <c r="AX100" s="53"/>
      <c r="AY100" s="53"/>
      <c r="AZ100" s="53"/>
      <c r="BA100" s="82">
        <f t="shared" si="5"/>
        <v>37121.56</v>
      </c>
      <c r="BB100" s="60">
        <f t="shared" si="8"/>
        <v>37121.56</v>
      </c>
      <c r="BC100" s="56" t="str">
        <f t="shared" si="9"/>
        <v>INR  Thirty Seven Thousand One Hundred &amp; Twenty One  and Paise Fifty Six Only</v>
      </c>
      <c r="BD100" s="70"/>
      <c r="BE100"/>
      <c r="BF100" s="95">
        <v>1172</v>
      </c>
      <c r="BG100" s="104">
        <f t="shared" si="6"/>
        <v>1325.77</v>
      </c>
      <c r="IE100" s="16"/>
      <c r="IF100" s="16"/>
      <c r="IG100" s="16"/>
      <c r="IH100" s="16"/>
      <c r="II100" s="16"/>
    </row>
    <row r="101" spans="1:243" s="15" customFormat="1" ht="173.25" customHeight="1">
      <c r="A101" s="64">
        <v>89</v>
      </c>
      <c r="B101" s="85" t="s">
        <v>380</v>
      </c>
      <c r="C101" s="72" t="s">
        <v>139</v>
      </c>
      <c r="D101" s="105">
        <v>6</v>
      </c>
      <c r="E101" s="106" t="s">
        <v>249</v>
      </c>
      <c r="F101" s="107">
        <v>1339.34</v>
      </c>
      <c r="G101" s="57"/>
      <c r="H101" s="47"/>
      <c r="I101" s="46" t="s">
        <v>39</v>
      </c>
      <c r="J101" s="48">
        <f>IF(I101="Less(-)",-1,1)</f>
        <v>1</v>
      </c>
      <c r="K101" s="49" t="s">
        <v>63</v>
      </c>
      <c r="L101" s="49" t="s">
        <v>7</v>
      </c>
      <c r="M101" s="58"/>
      <c r="N101" s="57"/>
      <c r="O101" s="57"/>
      <c r="P101" s="59"/>
      <c r="Q101" s="57"/>
      <c r="R101" s="57"/>
      <c r="S101" s="59"/>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c r="AP101" s="53"/>
      <c r="AQ101" s="53"/>
      <c r="AR101" s="53"/>
      <c r="AS101" s="53"/>
      <c r="AT101" s="53"/>
      <c r="AU101" s="53"/>
      <c r="AV101" s="53"/>
      <c r="AW101" s="53"/>
      <c r="AX101" s="53"/>
      <c r="AY101" s="53"/>
      <c r="AZ101" s="53"/>
      <c r="BA101" s="82">
        <f>total_amount_ba($B$2,$D$2,D101,F101,J101,K101,M101)</f>
        <v>8036.04</v>
      </c>
      <c r="BB101" s="60">
        <f>BA101+SUM(N101:AZ101)</f>
        <v>8036.04</v>
      </c>
      <c r="BC101" s="56" t="str">
        <f>SpellNumber(L101,BB101)</f>
        <v>INR  Eight Thousand  &amp;Thirty Six  and Paise Four Only</v>
      </c>
      <c r="BD101" s="70"/>
      <c r="BE101"/>
      <c r="BF101" s="95">
        <v>1184</v>
      </c>
      <c r="BG101" s="104">
        <f t="shared" si="6"/>
        <v>1339.34</v>
      </c>
      <c r="IE101" s="16"/>
      <c r="IF101" s="16"/>
      <c r="IG101" s="16"/>
      <c r="IH101" s="16"/>
      <c r="II101" s="16"/>
    </row>
    <row r="102" spans="1:243" s="15" customFormat="1" ht="339" customHeight="1">
      <c r="A102" s="64">
        <v>90</v>
      </c>
      <c r="B102" s="85" t="s">
        <v>381</v>
      </c>
      <c r="C102" s="72" t="s">
        <v>140</v>
      </c>
      <c r="D102" s="113">
        <v>16</v>
      </c>
      <c r="E102" s="116" t="s">
        <v>343</v>
      </c>
      <c r="F102" s="84">
        <v>1024.87</v>
      </c>
      <c r="G102" s="57"/>
      <c r="H102" s="47"/>
      <c r="I102" s="46" t="s">
        <v>39</v>
      </c>
      <c r="J102" s="48">
        <f t="shared" si="7"/>
        <v>1</v>
      </c>
      <c r="K102" s="49" t="s">
        <v>63</v>
      </c>
      <c r="L102" s="49" t="s">
        <v>7</v>
      </c>
      <c r="M102" s="58"/>
      <c r="N102" s="57"/>
      <c r="O102" s="57"/>
      <c r="P102" s="59"/>
      <c r="Q102" s="57"/>
      <c r="R102" s="57"/>
      <c r="S102" s="59"/>
      <c r="T102" s="53"/>
      <c r="U102" s="53"/>
      <c r="V102" s="53"/>
      <c r="W102" s="53"/>
      <c r="X102" s="53"/>
      <c r="Y102" s="53"/>
      <c r="Z102" s="53"/>
      <c r="AA102" s="53"/>
      <c r="AB102" s="53"/>
      <c r="AC102" s="53"/>
      <c r="AD102" s="53"/>
      <c r="AE102" s="53"/>
      <c r="AF102" s="53"/>
      <c r="AG102" s="53"/>
      <c r="AH102" s="53"/>
      <c r="AI102" s="53"/>
      <c r="AJ102" s="53"/>
      <c r="AK102" s="53"/>
      <c r="AL102" s="53"/>
      <c r="AM102" s="53"/>
      <c r="AN102" s="53"/>
      <c r="AO102" s="53"/>
      <c r="AP102" s="53"/>
      <c r="AQ102" s="53"/>
      <c r="AR102" s="53"/>
      <c r="AS102" s="53"/>
      <c r="AT102" s="53"/>
      <c r="AU102" s="53"/>
      <c r="AV102" s="53"/>
      <c r="AW102" s="53"/>
      <c r="AX102" s="53"/>
      <c r="AY102" s="53"/>
      <c r="AZ102" s="53"/>
      <c r="BA102" s="82">
        <f t="shared" si="5"/>
        <v>16397.92</v>
      </c>
      <c r="BB102" s="60">
        <f t="shared" si="8"/>
        <v>16397.92</v>
      </c>
      <c r="BC102" s="56" t="str">
        <f t="shared" si="9"/>
        <v>INR  Sixteen Thousand Three Hundred &amp; Ninety Seven  and Paise Ninety Two Only</v>
      </c>
      <c r="BD102" s="70"/>
      <c r="BE102"/>
      <c r="BF102" s="99">
        <v>906</v>
      </c>
      <c r="BG102" s="104">
        <f t="shared" si="6"/>
        <v>1024.87</v>
      </c>
      <c r="IE102" s="16"/>
      <c r="IF102" s="16"/>
      <c r="IG102" s="16"/>
      <c r="IH102" s="16"/>
      <c r="II102" s="16"/>
    </row>
    <row r="103" spans="1:243" s="15" customFormat="1" ht="336" customHeight="1">
      <c r="A103" s="64">
        <v>91</v>
      </c>
      <c r="B103" s="85" t="s">
        <v>382</v>
      </c>
      <c r="C103" s="72" t="s">
        <v>141</v>
      </c>
      <c r="D103" s="113">
        <v>28</v>
      </c>
      <c r="E103" s="116" t="s">
        <v>343</v>
      </c>
      <c r="F103" s="84">
        <v>1038.44</v>
      </c>
      <c r="G103" s="57"/>
      <c r="H103" s="47"/>
      <c r="I103" s="46" t="s">
        <v>39</v>
      </c>
      <c r="J103" s="48">
        <f t="shared" si="7"/>
        <v>1</v>
      </c>
      <c r="K103" s="49" t="s">
        <v>63</v>
      </c>
      <c r="L103" s="49" t="s">
        <v>7</v>
      </c>
      <c r="M103" s="58"/>
      <c r="N103" s="57"/>
      <c r="O103" s="57"/>
      <c r="P103" s="59"/>
      <c r="Q103" s="57"/>
      <c r="R103" s="57"/>
      <c r="S103" s="59"/>
      <c r="T103" s="53"/>
      <c r="U103" s="53"/>
      <c r="V103" s="53"/>
      <c r="W103" s="53"/>
      <c r="X103" s="53"/>
      <c r="Y103" s="53"/>
      <c r="Z103" s="53"/>
      <c r="AA103" s="53"/>
      <c r="AB103" s="53"/>
      <c r="AC103" s="53"/>
      <c r="AD103" s="53"/>
      <c r="AE103" s="53"/>
      <c r="AF103" s="53"/>
      <c r="AG103" s="53"/>
      <c r="AH103" s="53"/>
      <c r="AI103" s="53"/>
      <c r="AJ103" s="53"/>
      <c r="AK103" s="53"/>
      <c r="AL103" s="53"/>
      <c r="AM103" s="53"/>
      <c r="AN103" s="53"/>
      <c r="AO103" s="53"/>
      <c r="AP103" s="53"/>
      <c r="AQ103" s="53"/>
      <c r="AR103" s="53"/>
      <c r="AS103" s="53"/>
      <c r="AT103" s="53"/>
      <c r="AU103" s="53"/>
      <c r="AV103" s="53"/>
      <c r="AW103" s="53"/>
      <c r="AX103" s="53"/>
      <c r="AY103" s="53"/>
      <c r="AZ103" s="53"/>
      <c r="BA103" s="82">
        <f t="shared" si="5"/>
        <v>29076.32</v>
      </c>
      <c r="BB103" s="60">
        <f t="shared" si="8"/>
        <v>29076.32</v>
      </c>
      <c r="BC103" s="56" t="str">
        <f t="shared" si="9"/>
        <v>INR  Twenty Nine Thousand  &amp;Seventy Six  and Paise Thirty Two Only</v>
      </c>
      <c r="BD103" s="70"/>
      <c r="BE103"/>
      <c r="BF103" s="99">
        <v>918</v>
      </c>
      <c r="BG103" s="104">
        <f t="shared" si="6"/>
        <v>1038.44</v>
      </c>
      <c r="IE103" s="16"/>
      <c r="IF103" s="16"/>
      <c r="IG103" s="16"/>
      <c r="IH103" s="16"/>
      <c r="II103" s="16"/>
    </row>
    <row r="104" spans="1:243" s="15" customFormat="1" ht="229.5" customHeight="1">
      <c r="A104" s="64">
        <v>92</v>
      </c>
      <c r="B104" s="85" t="s">
        <v>383</v>
      </c>
      <c r="C104" s="72" t="s">
        <v>142</v>
      </c>
      <c r="D104" s="105">
        <v>58</v>
      </c>
      <c r="E104" s="106" t="s">
        <v>249</v>
      </c>
      <c r="F104" s="107">
        <v>1184.37</v>
      </c>
      <c r="G104" s="57"/>
      <c r="H104" s="47"/>
      <c r="I104" s="46" t="s">
        <v>39</v>
      </c>
      <c r="J104" s="48">
        <f t="shared" si="7"/>
        <v>1</v>
      </c>
      <c r="K104" s="49" t="s">
        <v>63</v>
      </c>
      <c r="L104" s="49" t="s">
        <v>7</v>
      </c>
      <c r="M104" s="58"/>
      <c r="N104" s="57"/>
      <c r="O104" s="57"/>
      <c r="P104" s="59"/>
      <c r="Q104" s="57"/>
      <c r="R104" s="57"/>
      <c r="S104" s="59"/>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c r="AU104" s="53"/>
      <c r="AV104" s="53"/>
      <c r="AW104" s="53"/>
      <c r="AX104" s="53"/>
      <c r="AY104" s="53"/>
      <c r="AZ104" s="53"/>
      <c r="BA104" s="82">
        <f t="shared" si="5"/>
        <v>68693.46</v>
      </c>
      <c r="BB104" s="60">
        <f t="shared" si="8"/>
        <v>68693.46</v>
      </c>
      <c r="BC104" s="56" t="str">
        <f t="shared" si="9"/>
        <v>INR  Sixty Eight Thousand Six Hundred &amp; Ninety Three  and Paise Forty Six Only</v>
      </c>
      <c r="BD104" s="70"/>
      <c r="BE104"/>
      <c r="BF104" s="95">
        <v>1047</v>
      </c>
      <c r="BG104" s="104">
        <f t="shared" si="6"/>
        <v>1184.37</v>
      </c>
      <c r="IE104" s="16"/>
      <c r="IF104" s="16"/>
      <c r="IG104" s="16"/>
      <c r="IH104" s="16"/>
      <c r="II104" s="16"/>
    </row>
    <row r="105" spans="1:243" s="15" customFormat="1" ht="409.5">
      <c r="A105" s="64">
        <v>93</v>
      </c>
      <c r="B105" s="85" t="s">
        <v>384</v>
      </c>
      <c r="C105" s="72" t="s">
        <v>143</v>
      </c>
      <c r="D105" s="105">
        <v>114</v>
      </c>
      <c r="E105" s="106" t="s">
        <v>249</v>
      </c>
      <c r="F105" s="107">
        <v>1190.02</v>
      </c>
      <c r="G105" s="57"/>
      <c r="H105" s="47"/>
      <c r="I105" s="46" t="s">
        <v>39</v>
      </c>
      <c r="J105" s="48">
        <f>IF(I105="Less(-)",-1,1)</f>
        <v>1</v>
      </c>
      <c r="K105" s="49" t="s">
        <v>63</v>
      </c>
      <c r="L105" s="49" t="s">
        <v>7</v>
      </c>
      <c r="M105" s="58"/>
      <c r="N105" s="57"/>
      <c r="O105" s="57"/>
      <c r="P105" s="59"/>
      <c r="Q105" s="57"/>
      <c r="R105" s="57"/>
      <c r="S105" s="59"/>
      <c r="T105" s="53"/>
      <c r="U105" s="53"/>
      <c r="V105" s="53"/>
      <c r="W105" s="53"/>
      <c r="X105" s="53"/>
      <c r="Y105" s="53"/>
      <c r="Z105" s="53"/>
      <c r="AA105" s="53"/>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82">
        <f>total_amount_ba($B$2,$D$2,D105,F105,J105,K105,M105)</f>
        <v>135662.28</v>
      </c>
      <c r="BB105" s="60">
        <f>BA105+SUM(N105:AZ105)</f>
        <v>135662.28</v>
      </c>
      <c r="BC105" s="56" t="str">
        <f>SpellNumber(L105,BB105)</f>
        <v>INR  One Lakh Thirty Five Thousand Six Hundred &amp; Sixty Two  and Paise Twenty Eight Only</v>
      </c>
      <c r="BD105" s="70"/>
      <c r="BE105"/>
      <c r="BF105" s="95">
        <v>1052</v>
      </c>
      <c r="BG105" s="104">
        <f t="shared" si="6"/>
        <v>1190.02</v>
      </c>
      <c r="IE105" s="16"/>
      <c r="IF105" s="16"/>
      <c r="IG105" s="16"/>
      <c r="IH105" s="16"/>
      <c r="II105" s="16"/>
    </row>
    <row r="106" spans="1:243" s="15" customFormat="1" ht="409.5">
      <c r="A106" s="64">
        <v>94</v>
      </c>
      <c r="B106" s="87" t="s">
        <v>385</v>
      </c>
      <c r="C106" s="72" t="s">
        <v>144</v>
      </c>
      <c r="D106" s="105">
        <v>9.5</v>
      </c>
      <c r="E106" s="106" t="s">
        <v>249</v>
      </c>
      <c r="F106" s="107">
        <v>4898.1</v>
      </c>
      <c r="G106" s="57"/>
      <c r="H106" s="47"/>
      <c r="I106" s="46" t="s">
        <v>39</v>
      </c>
      <c r="J106" s="48">
        <f t="shared" si="7"/>
        <v>1</v>
      </c>
      <c r="K106" s="49" t="s">
        <v>63</v>
      </c>
      <c r="L106" s="49" t="s">
        <v>7</v>
      </c>
      <c r="M106" s="58"/>
      <c r="N106" s="57"/>
      <c r="O106" s="57"/>
      <c r="P106" s="59"/>
      <c r="Q106" s="57"/>
      <c r="R106" s="57"/>
      <c r="S106" s="59"/>
      <c r="T106" s="53"/>
      <c r="U106" s="53"/>
      <c r="V106" s="53"/>
      <c r="W106" s="53"/>
      <c r="X106" s="53"/>
      <c r="Y106" s="53"/>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82">
        <f t="shared" si="5"/>
        <v>46531.95</v>
      </c>
      <c r="BB106" s="60">
        <f t="shared" si="8"/>
        <v>46531.95</v>
      </c>
      <c r="BC106" s="56" t="str">
        <f t="shared" si="9"/>
        <v>INR  Forty Six Thousand Five Hundred &amp; Thirty One  and Paise Ninety Five Only</v>
      </c>
      <c r="BD106" s="70"/>
      <c r="BE106"/>
      <c r="BF106" s="95">
        <v>4330</v>
      </c>
      <c r="BG106" s="104">
        <f t="shared" si="6"/>
        <v>4898.1</v>
      </c>
      <c r="IE106" s="16"/>
      <c r="IF106" s="16"/>
      <c r="IG106" s="16"/>
      <c r="IH106" s="16"/>
      <c r="II106" s="16"/>
    </row>
    <row r="107" spans="1:243" s="15" customFormat="1" ht="150" customHeight="1">
      <c r="A107" s="64">
        <v>95</v>
      </c>
      <c r="B107" s="87" t="s">
        <v>386</v>
      </c>
      <c r="C107" s="72" t="s">
        <v>145</v>
      </c>
      <c r="D107" s="105">
        <v>25</v>
      </c>
      <c r="E107" s="106" t="s">
        <v>249</v>
      </c>
      <c r="F107" s="107">
        <v>214.93</v>
      </c>
      <c r="G107" s="57"/>
      <c r="H107" s="47"/>
      <c r="I107" s="46" t="s">
        <v>39</v>
      </c>
      <c r="J107" s="48">
        <f t="shared" si="7"/>
        <v>1</v>
      </c>
      <c r="K107" s="49" t="s">
        <v>63</v>
      </c>
      <c r="L107" s="49" t="s">
        <v>7</v>
      </c>
      <c r="M107" s="58"/>
      <c r="N107" s="57"/>
      <c r="O107" s="57"/>
      <c r="P107" s="59"/>
      <c r="Q107" s="57"/>
      <c r="R107" s="57"/>
      <c r="S107" s="59"/>
      <c r="T107" s="53"/>
      <c r="U107" s="53"/>
      <c r="V107" s="53"/>
      <c r="W107" s="53"/>
      <c r="X107" s="53"/>
      <c r="Y107" s="53"/>
      <c r="Z107" s="53"/>
      <c r="AA107" s="53"/>
      <c r="AB107" s="53"/>
      <c r="AC107" s="53"/>
      <c r="AD107" s="53"/>
      <c r="AE107" s="53"/>
      <c r="AF107" s="53"/>
      <c r="AG107" s="53"/>
      <c r="AH107" s="53"/>
      <c r="AI107" s="53"/>
      <c r="AJ107" s="53"/>
      <c r="AK107" s="53"/>
      <c r="AL107" s="53"/>
      <c r="AM107" s="53"/>
      <c r="AN107" s="53"/>
      <c r="AO107" s="53"/>
      <c r="AP107" s="53"/>
      <c r="AQ107" s="53"/>
      <c r="AR107" s="53"/>
      <c r="AS107" s="53"/>
      <c r="AT107" s="53"/>
      <c r="AU107" s="53"/>
      <c r="AV107" s="53"/>
      <c r="AW107" s="53"/>
      <c r="AX107" s="53"/>
      <c r="AY107" s="53"/>
      <c r="AZ107" s="53"/>
      <c r="BA107" s="82">
        <f t="shared" si="5"/>
        <v>5373.25</v>
      </c>
      <c r="BB107" s="60">
        <f t="shared" si="8"/>
        <v>5373.25</v>
      </c>
      <c r="BC107" s="56" t="str">
        <f t="shared" si="9"/>
        <v>INR  Five Thousand Three Hundred &amp; Seventy Three  and Paise Twenty Five Only</v>
      </c>
      <c r="BD107" s="70"/>
      <c r="BE107"/>
      <c r="BF107" s="95">
        <v>190</v>
      </c>
      <c r="BG107" s="104">
        <f t="shared" si="6"/>
        <v>214.93</v>
      </c>
      <c r="IE107" s="16"/>
      <c r="IF107" s="16"/>
      <c r="IG107" s="16"/>
      <c r="IH107" s="16"/>
      <c r="II107" s="16"/>
    </row>
    <row r="108" spans="1:243" s="15" customFormat="1" ht="297" customHeight="1">
      <c r="A108" s="64">
        <v>96</v>
      </c>
      <c r="B108" s="87" t="s">
        <v>387</v>
      </c>
      <c r="C108" s="72" t="s">
        <v>146</v>
      </c>
      <c r="D108" s="105">
        <v>14</v>
      </c>
      <c r="E108" s="106" t="s">
        <v>249</v>
      </c>
      <c r="F108" s="107">
        <v>1453.59</v>
      </c>
      <c r="G108" s="57"/>
      <c r="H108" s="47"/>
      <c r="I108" s="46" t="s">
        <v>39</v>
      </c>
      <c r="J108" s="48">
        <f t="shared" si="7"/>
        <v>1</v>
      </c>
      <c r="K108" s="49" t="s">
        <v>63</v>
      </c>
      <c r="L108" s="49" t="s">
        <v>7</v>
      </c>
      <c r="M108" s="58"/>
      <c r="N108" s="57"/>
      <c r="O108" s="57"/>
      <c r="P108" s="59"/>
      <c r="Q108" s="57"/>
      <c r="R108" s="57"/>
      <c r="S108" s="59"/>
      <c r="T108" s="53"/>
      <c r="U108" s="53"/>
      <c r="V108" s="53"/>
      <c r="W108" s="53"/>
      <c r="X108" s="53"/>
      <c r="Y108" s="53"/>
      <c r="Z108" s="53"/>
      <c r="AA108" s="53"/>
      <c r="AB108" s="53"/>
      <c r="AC108" s="53"/>
      <c r="AD108" s="53"/>
      <c r="AE108" s="53"/>
      <c r="AF108" s="53"/>
      <c r="AG108" s="53"/>
      <c r="AH108" s="53"/>
      <c r="AI108" s="53"/>
      <c r="AJ108" s="53"/>
      <c r="AK108" s="53"/>
      <c r="AL108" s="53"/>
      <c r="AM108" s="53"/>
      <c r="AN108" s="53"/>
      <c r="AO108" s="53"/>
      <c r="AP108" s="53"/>
      <c r="AQ108" s="53"/>
      <c r="AR108" s="53"/>
      <c r="AS108" s="53"/>
      <c r="AT108" s="53"/>
      <c r="AU108" s="53"/>
      <c r="AV108" s="53"/>
      <c r="AW108" s="53"/>
      <c r="AX108" s="53"/>
      <c r="AY108" s="53"/>
      <c r="AZ108" s="53"/>
      <c r="BA108" s="82">
        <f t="shared" si="5"/>
        <v>20350.26</v>
      </c>
      <c r="BB108" s="60">
        <f t="shared" si="8"/>
        <v>20350.26</v>
      </c>
      <c r="BC108" s="56" t="str">
        <f t="shared" si="9"/>
        <v>INR  Twenty Thousand Three Hundred &amp; Fifty  and Paise Twenty Six Only</v>
      </c>
      <c r="BD108" s="70"/>
      <c r="BE108"/>
      <c r="BF108" s="95">
        <v>1285</v>
      </c>
      <c r="BG108" s="104">
        <f t="shared" si="6"/>
        <v>1453.59</v>
      </c>
      <c r="IE108" s="16"/>
      <c r="IF108" s="16"/>
      <c r="IG108" s="16"/>
      <c r="IH108" s="16"/>
      <c r="II108" s="16"/>
    </row>
    <row r="109" spans="1:243" s="15" customFormat="1" ht="380.25" customHeight="1">
      <c r="A109" s="64">
        <v>97</v>
      </c>
      <c r="B109" s="88" t="s">
        <v>388</v>
      </c>
      <c r="C109" s="72" t="s">
        <v>147</v>
      </c>
      <c r="D109" s="118">
        <v>0.04</v>
      </c>
      <c r="E109" s="115" t="s">
        <v>389</v>
      </c>
      <c r="F109" s="73">
        <v>82128.51</v>
      </c>
      <c r="G109" s="57"/>
      <c r="H109" s="47"/>
      <c r="I109" s="46" t="s">
        <v>39</v>
      </c>
      <c r="J109" s="48">
        <f>IF(I109="Less(-)",-1,1)</f>
        <v>1</v>
      </c>
      <c r="K109" s="49" t="s">
        <v>63</v>
      </c>
      <c r="L109" s="49" t="s">
        <v>7</v>
      </c>
      <c r="M109" s="58"/>
      <c r="N109" s="57"/>
      <c r="O109" s="57"/>
      <c r="P109" s="59"/>
      <c r="Q109" s="57"/>
      <c r="R109" s="57"/>
      <c r="S109" s="59"/>
      <c r="T109" s="53"/>
      <c r="U109" s="53"/>
      <c r="V109" s="53"/>
      <c r="W109" s="53"/>
      <c r="X109" s="53"/>
      <c r="Y109" s="53"/>
      <c r="Z109" s="53"/>
      <c r="AA109" s="53"/>
      <c r="AB109" s="53"/>
      <c r="AC109" s="53"/>
      <c r="AD109" s="53"/>
      <c r="AE109" s="53"/>
      <c r="AF109" s="53"/>
      <c r="AG109" s="53"/>
      <c r="AH109" s="53"/>
      <c r="AI109" s="53"/>
      <c r="AJ109" s="53"/>
      <c r="AK109" s="53"/>
      <c r="AL109" s="53"/>
      <c r="AM109" s="53"/>
      <c r="AN109" s="53"/>
      <c r="AO109" s="53"/>
      <c r="AP109" s="53"/>
      <c r="AQ109" s="53"/>
      <c r="AR109" s="53"/>
      <c r="AS109" s="53"/>
      <c r="AT109" s="53"/>
      <c r="AU109" s="53"/>
      <c r="AV109" s="53"/>
      <c r="AW109" s="53"/>
      <c r="AX109" s="53"/>
      <c r="AY109" s="53"/>
      <c r="AZ109" s="53"/>
      <c r="BA109" s="82">
        <f>total_amount_ba($B$2,$D$2,D109,F109,J109,K109,M109)</f>
        <v>3285.14</v>
      </c>
      <c r="BB109" s="60">
        <f>BA109+SUM(N109:AZ109)</f>
        <v>3285.14</v>
      </c>
      <c r="BC109" s="56" t="str">
        <f>SpellNumber(L109,BB109)</f>
        <v>INR  Three Thousand Two Hundred &amp; Eighty Five  and Paise Fourteen Only</v>
      </c>
      <c r="BD109" s="70"/>
      <c r="BE109"/>
      <c r="BF109" s="97">
        <v>72603</v>
      </c>
      <c r="BG109" s="104">
        <f t="shared" si="6"/>
        <v>82128.51</v>
      </c>
      <c r="IE109" s="16"/>
      <c r="IF109" s="16"/>
      <c r="IG109" s="16"/>
      <c r="IH109" s="16"/>
      <c r="II109" s="16"/>
    </row>
    <row r="110" spans="1:243" s="15" customFormat="1" ht="69" customHeight="1">
      <c r="A110" s="64">
        <v>98</v>
      </c>
      <c r="B110" s="88" t="s">
        <v>390</v>
      </c>
      <c r="C110" s="72" t="s">
        <v>148</v>
      </c>
      <c r="D110" s="112">
        <v>2.1</v>
      </c>
      <c r="E110" s="115" t="s">
        <v>391</v>
      </c>
      <c r="F110" s="73">
        <v>1475.08</v>
      </c>
      <c r="G110" s="57"/>
      <c r="H110" s="47"/>
      <c r="I110" s="46" t="s">
        <v>39</v>
      </c>
      <c r="J110" s="48">
        <f>IF(I110="Less(-)",-1,1)</f>
        <v>1</v>
      </c>
      <c r="K110" s="49" t="s">
        <v>63</v>
      </c>
      <c r="L110" s="49" t="s">
        <v>7</v>
      </c>
      <c r="M110" s="58"/>
      <c r="N110" s="57"/>
      <c r="O110" s="57"/>
      <c r="P110" s="59"/>
      <c r="Q110" s="57"/>
      <c r="R110" s="57"/>
      <c r="S110" s="59"/>
      <c r="T110" s="53"/>
      <c r="U110" s="53"/>
      <c r="V110" s="53"/>
      <c r="W110" s="53"/>
      <c r="X110" s="53"/>
      <c r="Y110" s="53"/>
      <c r="Z110" s="53"/>
      <c r="AA110" s="53"/>
      <c r="AB110" s="53"/>
      <c r="AC110" s="53"/>
      <c r="AD110" s="53"/>
      <c r="AE110" s="53"/>
      <c r="AF110" s="53"/>
      <c r="AG110" s="53"/>
      <c r="AH110" s="53"/>
      <c r="AI110" s="53"/>
      <c r="AJ110" s="53"/>
      <c r="AK110" s="53"/>
      <c r="AL110" s="53"/>
      <c r="AM110" s="53"/>
      <c r="AN110" s="53"/>
      <c r="AO110" s="53"/>
      <c r="AP110" s="53"/>
      <c r="AQ110" s="53"/>
      <c r="AR110" s="53"/>
      <c r="AS110" s="53"/>
      <c r="AT110" s="53"/>
      <c r="AU110" s="53"/>
      <c r="AV110" s="53"/>
      <c r="AW110" s="53"/>
      <c r="AX110" s="53"/>
      <c r="AY110" s="53"/>
      <c r="AZ110" s="53"/>
      <c r="BA110" s="82">
        <f>total_amount_ba($B$2,$D$2,D110,F110,J110,K110,M110)</f>
        <v>3097.67</v>
      </c>
      <c r="BB110" s="60">
        <f>BA110+SUM(N110:AZ110)</f>
        <v>3097.67</v>
      </c>
      <c r="BC110" s="56" t="str">
        <f>SpellNumber(L110,BB110)</f>
        <v>INR  Three Thousand  &amp;Ninety Seven  and Paise Sixty Seven Only</v>
      </c>
      <c r="BD110" s="70"/>
      <c r="BE110"/>
      <c r="BF110" s="100">
        <v>1304</v>
      </c>
      <c r="BG110" s="104">
        <f t="shared" si="6"/>
        <v>1475.08</v>
      </c>
      <c r="IE110" s="16"/>
      <c r="IF110" s="16"/>
      <c r="IG110" s="16"/>
      <c r="IH110" s="16"/>
      <c r="II110" s="16"/>
    </row>
    <row r="111" spans="1:243" s="15" customFormat="1" ht="26.25" customHeight="1">
      <c r="A111" s="64">
        <v>99</v>
      </c>
      <c r="B111" s="88" t="s">
        <v>392</v>
      </c>
      <c r="C111" s="72" t="s">
        <v>149</v>
      </c>
      <c r="D111" s="112">
        <v>68</v>
      </c>
      <c r="E111" s="115" t="s">
        <v>245</v>
      </c>
      <c r="F111" s="124">
        <v>2655.02</v>
      </c>
      <c r="G111" s="57"/>
      <c r="H111" s="47"/>
      <c r="I111" s="46" t="s">
        <v>39</v>
      </c>
      <c r="J111" s="48">
        <f>IF(I111="Less(-)",-1,1)</f>
        <v>1</v>
      </c>
      <c r="K111" s="49" t="s">
        <v>63</v>
      </c>
      <c r="L111" s="49" t="s">
        <v>7</v>
      </c>
      <c r="M111" s="58"/>
      <c r="N111" s="57"/>
      <c r="O111" s="57"/>
      <c r="P111" s="59"/>
      <c r="Q111" s="57"/>
      <c r="R111" s="57"/>
      <c r="S111" s="59"/>
      <c r="T111" s="53"/>
      <c r="U111" s="53"/>
      <c r="V111" s="53"/>
      <c r="W111" s="53"/>
      <c r="X111" s="53"/>
      <c r="Y111" s="53"/>
      <c r="Z111" s="53"/>
      <c r="AA111" s="53"/>
      <c r="AB111" s="53"/>
      <c r="AC111" s="53"/>
      <c r="AD111" s="53"/>
      <c r="AE111" s="53"/>
      <c r="AF111" s="53"/>
      <c r="AG111" s="53"/>
      <c r="AH111" s="53"/>
      <c r="AI111" s="53"/>
      <c r="AJ111" s="53"/>
      <c r="AK111" s="53"/>
      <c r="AL111" s="53"/>
      <c r="AM111" s="53"/>
      <c r="AN111" s="53"/>
      <c r="AO111" s="53"/>
      <c r="AP111" s="53"/>
      <c r="AQ111" s="53"/>
      <c r="AR111" s="53"/>
      <c r="AS111" s="53"/>
      <c r="AT111" s="53"/>
      <c r="AU111" s="53"/>
      <c r="AV111" s="53"/>
      <c r="AW111" s="53"/>
      <c r="AX111" s="53"/>
      <c r="AY111" s="53"/>
      <c r="AZ111" s="53"/>
      <c r="BA111" s="82">
        <f t="shared" si="5"/>
        <v>180541.36</v>
      </c>
      <c r="BB111" s="60">
        <f>BA111+SUM(N111:AZ111)</f>
        <v>180541.36</v>
      </c>
      <c r="BC111" s="56" t="str">
        <f>SpellNumber(L111,BB111)</f>
        <v>INR  One Lakh Eighty Thousand Five Hundred &amp; Forty One  and Paise Thirty Six Only</v>
      </c>
      <c r="BD111" s="70"/>
      <c r="BE111"/>
      <c r="BF111" s="101">
        <v>2347.08</v>
      </c>
      <c r="BG111" s="104">
        <f t="shared" si="6"/>
        <v>2655.02</v>
      </c>
      <c r="IE111" s="16"/>
      <c r="IF111" s="16"/>
      <c r="IG111" s="16"/>
      <c r="IH111" s="16"/>
      <c r="II111" s="16"/>
    </row>
    <row r="112" spans="1:243" s="15" customFormat="1" ht="159" customHeight="1">
      <c r="A112" s="64">
        <v>100</v>
      </c>
      <c r="B112" s="88" t="s">
        <v>393</v>
      </c>
      <c r="C112" s="72" t="s">
        <v>150</v>
      </c>
      <c r="D112" s="112">
        <v>216</v>
      </c>
      <c r="E112" s="115" t="s">
        <v>391</v>
      </c>
      <c r="F112" s="124">
        <v>2123.26</v>
      </c>
      <c r="G112" s="57"/>
      <c r="H112" s="47"/>
      <c r="I112" s="46" t="s">
        <v>39</v>
      </c>
      <c r="J112" s="48">
        <f t="shared" si="7"/>
        <v>1</v>
      </c>
      <c r="K112" s="49" t="s">
        <v>63</v>
      </c>
      <c r="L112" s="49" t="s">
        <v>7</v>
      </c>
      <c r="M112" s="58"/>
      <c r="N112" s="57"/>
      <c r="O112" s="57"/>
      <c r="P112" s="59"/>
      <c r="Q112" s="57"/>
      <c r="R112" s="57"/>
      <c r="S112" s="59"/>
      <c r="T112" s="53"/>
      <c r="U112" s="53"/>
      <c r="V112" s="53"/>
      <c r="W112" s="53"/>
      <c r="X112" s="53"/>
      <c r="Y112" s="53"/>
      <c r="Z112" s="53"/>
      <c r="AA112" s="53"/>
      <c r="AB112" s="53"/>
      <c r="AC112" s="53"/>
      <c r="AD112" s="53"/>
      <c r="AE112" s="53"/>
      <c r="AF112" s="53"/>
      <c r="AG112" s="53"/>
      <c r="AH112" s="53"/>
      <c r="AI112" s="53"/>
      <c r="AJ112" s="53"/>
      <c r="AK112" s="53"/>
      <c r="AL112" s="53"/>
      <c r="AM112" s="53"/>
      <c r="AN112" s="53"/>
      <c r="AO112" s="53"/>
      <c r="AP112" s="53"/>
      <c r="AQ112" s="53"/>
      <c r="AR112" s="53"/>
      <c r="AS112" s="53"/>
      <c r="AT112" s="53"/>
      <c r="AU112" s="53"/>
      <c r="AV112" s="53"/>
      <c r="AW112" s="53"/>
      <c r="AX112" s="53"/>
      <c r="AY112" s="53"/>
      <c r="AZ112" s="53"/>
      <c r="BA112" s="82">
        <f t="shared" si="5"/>
        <v>458624.16</v>
      </c>
      <c r="BB112" s="60">
        <f t="shared" si="8"/>
        <v>458624.16</v>
      </c>
      <c r="BC112" s="56" t="str">
        <f t="shared" si="9"/>
        <v>INR  Four Lakh Fifty Eight Thousand Six Hundred &amp; Twenty Four  and Paise Sixteen Only</v>
      </c>
      <c r="BD112" s="70"/>
      <c r="BE112"/>
      <c r="BF112" s="101">
        <v>1877</v>
      </c>
      <c r="BG112" s="104">
        <f t="shared" si="6"/>
        <v>2123.26</v>
      </c>
      <c r="IE112" s="16"/>
      <c r="IF112" s="16"/>
      <c r="IG112" s="16"/>
      <c r="IH112" s="16"/>
      <c r="II112" s="16"/>
    </row>
    <row r="113" spans="1:243" s="15" customFormat="1" ht="253.5" customHeight="1">
      <c r="A113" s="64">
        <v>101</v>
      </c>
      <c r="B113" s="126" t="s">
        <v>397</v>
      </c>
      <c r="C113" s="72" t="s">
        <v>151</v>
      </c>
      <c r="D113" s="105">
        <v>120</v>
      </c>
      <c r="E113" s="112" t="s">
        <v>245</v>
      </c>
      <c r="F113" s="73">
        <v>330.31</v>
      </c>
      <c r="G113" s="57"/>
      <c r="H113" s="47"/>
      <c r="I113" s="46" t="s">
        <v>39</v>
      </c>
      <c r="J113" s="48">
        <f t="shared" si="7"/>
        <v>1</v>
      </c>
      <c r="K113" s="49" t="s">
        <v>63</v>
      </c>
      <c r="L113" s="49" t="s">
        <v>7</v>
      </c>
      <c r="M113" s="58"/>
      <c r="N113" s="57"/>
      <c r="O113" s="57"/>
      <c r="P113" s="59"/>
      <c r="Q113" s="57"/>
      <c r="R113" s="57"/>
      <c r="S113" s="59"/>
      <c r="T113" s="53"/>
      <c r="U113" s="53"/>
      <c r="V113" s="53"/>
      <c r="W113" s="53"/>
      <c r="X113" s="53"/>
      <c r="Y113" s="53"/>
      <c r="Z113" s="53"/>
      <c r="AA113" s="53"/>
      <c r="AB113" s="53"/>
      <c r="AC113" s="53"/>
      <c r="AD113" s="53"/>
      <c r="AE113" s="53"/>
      <c r="AF113" s="53"/>
      <c r="AG113" s="53"/>
      <c r="AH113" s="53"/>
      <c r="AI113" s="53"/>
      <c r="AJ113" s="53"/>
      <c r="AK113" s="53"/>
      <c r="AL113" s="53"/>
      <c r="AM113" s="53"/>
      <c r="AN113" s="53"/>
      <c r="AO113" s="53"/>
      <c r="AP113" s="53"/>
      <c r="AQ113" s="53"/>
      <c r="AR113" s="53"/>
      <c r="AS113" s="53"/>
      <c r="AT113" s="53"/>
      <c r="AU113" s="53"/>
      <c r="AV113" s="53"/>
      <c r="AW113" s="53"/>
      <c r="AX113" s="53"/>
      <c r="AY113" s="53"/>
      <c r="AZ113" s="53"/>
      <c r="BA113" s="82">
        <f t="shared" si="5"/>
        <v>39637.2</v>
      </c>
      <c r="BB113" s="60">
        <f t="shared" si="8"/>
        <v>39637.2</v>
      </c>
      <c r="BC113" s="56" t="str">
        <f t="shared" si="9"/>
        <v>INR  Thirty Nine Thousand Six Hundred &amp; Thirty Seven  and Paise Twenty Only</v>
      </c>
      <c r="BD113" s="70"/>
      <c r="BE113"/>
      <c r="BF113" s="97">
        <v>292</v>
      </c>
      <c r="BG113" s="104">
        <f t="shared" si="6"/>
        <v>330.31</v>
      </c>
      <c r="IE113" s="16"/>
      <c r="IF113" s="16"/>
      <c r="IG113" s="16"/>
      <c r="IH113" s="16"/>
      <c r="II113" s="16"/>
    </row>
    <row r="114" spans="1:243" s="15" customFormat="1" ht="218.25" customHeight="1">
      <c r="A114" s="64">
        <v>102</v>
      </c>
      <c r="B114" s="125" t="s">
        <v>398</v>
      </c>
      <c r="C114" s="72" t="s">
        <v>152</v>
      </c>
      <c r="D114" s="105">
        <v>85</v>
      </c>
      <c r="E114" s="112" t="s">
        <v>289</v>
      </c>
      <c r="F114" s="73">
        <v>266.96</v>
      </c>
      <c r="G114" s="57"/>
      <c r="H114" s="47"/>
      <c r="I114" s="46" t="s">
        <v>39</v>
      </c>
      <c r="J114" s="48">
        <f t="shared" si="7"/>
        <v>1</v>
      </c>
      <c r="K114" s="49" t="s">
        <v>63</v>
      </c>
      <c r="L114" s="49" t="s">
        <v>7</v>
      </c>
      <c r="M114" s="58"/>
      <c r="N114" s="57"/>
      <c r="O114" s="57"/>
      <c r="P114" s="59"/>
      <c r="Q114" s="57"/>
      <c r="R114" s="57"/>
      <c r="S114" s="59"/>
      <c r="T114" s="53"/>
      <c r="U114" s="53"/>
      <c r="V114" s="53"/>
      <c r="W114" s="53"/>
      <c r="X114" s="53"/>
      <c r="Y114" s="53"/>
      <c r="Z114" s="53"/>
      <c r="AA114" s="53"/>
      <c r="AB114" s="53"/>
      <c r="AC114" s="53"/>
      <c r="AD114" s="53"/>
      <c r="AE114" s="53"/>
      <c r="AF114" s="53"/>
      <c r="AG114" s="53"/>
      <c r="AH114" s="53"/>
      <c r="AI114" s="53"/>
      <c r="AJ114" s="53"/>
      <c r="AK114" s="53"/>
      <c r="AL114" s="53"/>
      <c r="AM114" s="53"/>
      <c r="AN114" s="53"/>
      <c r="AO114" s="53"/>
      <c r="AP114" s="53"/>
      <c r="AQ114" s="53"/>
      <c r="AR114" s="53"/>
      <c r="AS114" s="53"/>
      <c r="AT114" s="53"/>
      <c r="AU114" s="53"/>
      <c r="AV114" s="53"/>
      <c r="AW114" s="53"/>
      <c r="AX114" s="53"/>
      <c r="AY114" s="53"/>
      <c r="AZ114" s="53"/>
      <c r="BA114" s="82">
        <f t="shared" si="5"/>
        <v>22691.6</v>
      </c>
      <c r="BB114" s="60">
        <f t="shared" si="8"/>
        <v>22691.6</v>
      </c>
      <c r="BC114" s="56" t="str">
        <f t="shared" si="9"/>
        <v>INR  Twenty Two Thousand Six Hundred &amp; Ninety One  and Paise Sixty Only</v>
      </c>
      <c r="BD114" s="70"/>
      <c r="BE114"/>
      <c r="BF114" s="97">
        <v>236</v>
      </c>
      <c r="BG114" s="104">
        <f t="shared" si="6"/>
        <v>266.96</v>
      </c>
      <c r="IE114" s="16"/>
      <c r="IF114" s="16"/>
      <c r="IG114" s="16"/>
      <c r="IH114" s="16"/>
      <c r="II114" s="16"/>
    </row>
    <row r="115" spans="1:243" s="15" customFormat="1" ht="216.75" customHeight="1">
      <c r="A115" s="64">
        <v>103</v>
      </c>
      <c r="B115" s="125" t="s">
        <v>399</v>
      </c>
      <c r="C115" s="72" t="s">
        <v>153</v>
      </c>
      <c r="D115" s="105">
        <v>30</v>
      </c>
      <c r="E115" s="112" t="s">
        <v>245</v>
      </c>
      <c r="F115" s="73">
        <v>145.92</v>
      </c>
      <c r="G115" s="57"/>
      <c r="H115" s="47"/>
      <c r="I115" s="46" t="s">
        <v>39</v>
      </c>
      <c r="J115" s="48">
        <f>IF(I115="Less(-)",-1,1)</f>
        <v>1</v>
      </c>
      <c r="K115" s="49" t="s">
        <v>63</v>
      </c>
      <c r="L115" s="49" t="s">
        <v>7</v>
      </c>
      <c r="M115" s="58"/>
      <c r="N115" s="57"/>
      <c r="O115" s="57"/>
      <c r="P115" s="59"/>
      <c r="Q115" s="57"/>
      <c r="R115" s="57"/>
      <c r="S115" s="59"/>
      <c r="T115" s="53"/>
      <c r="U115" s="53"/>
      <c r="V115" s="53"/>
      <c r="W115" s="53"/>
      <c r="X115" s="53"/>
      <c r="Y115" s="53"/>
      <c r="Z115" s="53"/>
      <c r="AA115" s="53"/>
      <c r="AB115" s="53"/>
      <c r="AC115" s="53"/>
      <c r="AD115" s="53"/>
      <c r="AE115" s="53"/>
      <c r="AF115" s="53"/>
      <c r="AG115" s="53"/>
      <c r="AH115" s="53"/>
      <c r="AI115" s="53"/>
      <c r="AJ115" s="53"/>
      <c r="AK115" s="53"/>
      <c r="AL115" s="53"/>
      <c r="AM115" s="53"/>
      <c r="AN115" s="53"/>
      <c r="AO115" s="53"/>
      <c r="AP115" s="53"/>
      <c r="AQ115" s="53"/>
      <c r="AR115" s="53"/>
      <c r="AS115" s="53"/>
      <c r="AT115" s="53"/>
      <c r="AU115" s="53"/>
      <c r="AV115" s="53"/>
      <c r="AW115" s="53"/>
      <c r="AX115" s="53"/>
      <c r="AY115" s="53"/>
      <c r="AZ115" s="53"/>
      <c r="BA115" s="82">
        <f>total_amount_ba($B$2,$D$2,D115,F115,J115,K115,M115)</f>
        <v>4377.6</v>
      </c>
      <c r="BB115" s="60">
        <f>BA115+SUM(N115:AZ115)</f>
        <v>4377.6</v>
      </c>
      <c r="BC115" s="56" t="str">
        <f>SpellNumber(L115,BB115)</f>
        <v>INR  Four Thousand Three Hundred &amp; Seventy Seven  and Paise Sixty Only</v>
      </c>
      <c r="BD115" s="70"/>
      <c r="BE115"/>
      <c r="BF115" s="97">
        <v>129</v>
      </c>
      <c r="BG115" s="104">
        <f t="shared" si="6"/>
        <v>145.92</v>
      </c>
      <c r="IE115" s="16"/>
      <c r="IF115" s="16"/>
      <c r="IG115" s="16"/>
      <c r="IH115" s="16"/>
      <c r="II115" s="16"/>
    </row>
    <row r="116" spans="1:243" s="15" customFormat="1" ht="214.5" customHeight="1">
      <c r="A116" s="64">
        <v>104</v>
      </c>
      <c r="B116" s="125" t="s">
        <v>400</v>
      </c>
      <c r="C116" s="72" t="s">
        <v>154</v>
      </c>
      <c r="D116" s="105">
        <v>80</v>
      </c>
      <c r="E116" s="112" t="s">
        <v>245</v>
      </c>
      <c r="F116" s="73">
        <v>200.22</v>
      </c>
      <c r="G116" s="57"/>
      <c r="H116" s="47"/>
      <c r="I116" s="46" t="s">
        <v>39</v>
      </c>
      <c r="J116" s="48">
        <f t="shared" si="7"/>
        <v>1</v>
      </c>
      <c r="K116" s="49" t="s">
        <v>63</v>
      </c>
      <c r="L116" s="49" t="s">
        <v>7</v>
      </c>
      <c r="M116" s="58"/>
      <c r="N116" s="57"/>
      <c r="O116" s="57"/>
      <c r="P116" s="59"/>
      <c r="Q116" s="57"/>
      <c r="R116" s="57"/>
      <c r="S116" s="59"/>
      <c r="T116" s="53"/>
      <c r="U116" s="53"/>
      <c r="V116" s="53"/>
      <c r="W116" s="53"/>
      <c r="X116" s="53"/>
      <c r="Y116" s="53"/>
      <c r="Z116" s="53"/>
      <c r="AA116" s="53"/>
      <c r="AB116" s="53"/>
      <c r="AC116" s="53"/>
      <c r="AD116" s="53"/>
      <c r="AE116" s="53"/>
      <c r="AF116" s="53"/>
      <c r="AG116" s="53"/>
      <c r="AH116" s="53"/>
      <c r="AI116" s="53"/>
      <c r="AJ116" s="53"/>
      <c r="AK116" s="53"/>
      <c r="AL116" s="53"/>
      <c r="AM116" s="53"/>
      <c r="AN116" s="53"/>
      <c r="AO116" s="53"/>
      <c r="AP116" s="53"/>
      <c r="AQ116" s="53"/>
      <c r="AR116" s="53"/>
      <c r="AS116" s="53"/>
      <c r="AT116" s="53"/>
      <c r="AU116" s="53"/>
      <c r="AV116" s="53"/>
      <c r="AW116" s="53"/>
      <c r="AX116" s="53"/>
      <c r="AY116" s="53"/>
      <c r="AZ116" s="53"/>
      <c r="BA116" s="82">
        <f t="shared" si="5"/>
        <v>16017.6</v>
      </c>
      <c r="BB116" s="60">
        <f t="shared" si="8"/>
        <v>16017.6</v>
      </c>
      <c r="BC116" s="56" t="str">
        <f t="shared" si="9"/>
        <v>INR  Sixteen Thousand  &amp;Seventeen  and Paise Sixty Only</v>
      </c>
      <c r="BD116" s="70"/>
      <c r="BE116"/>
      <c r="BF116" s="97">
        <v>177</v>
      </c>
      <c r="BG116" s="104">
        <f t="shared" si="6"/>
        <v>200.22</v>
      </c>
      <c r="IE116" s="16"/>
      <c r="IF116" s="16"/>
      <c r="IG116" s="16"/>
      <c r="IH116" s="16"/>
      <c r="II116" s="16"/>
    </row>
    <row r="117" spans="1:243" s="15" customFormat="1" ht="214.5" customHeight="1">
      <c r="A117" s="64">
        <v>105</v>
      </c>
      <c r="B117" s="125" t="s">
        <v>401</v>
      </c>
      <c r="C117" s="72" t="s">
        <v>155</v>
      </c>
      <c r="D117" s="105">
        <v>35</v>
      </c>
      <c r="E117" s="112" t="s">
        <v>245</v>
      </c>
      <c r="F117" s="73">
        <v>154.97</v>
      </c>
      <c r="G117" s="57"/>
      <c r="H117" s="47"/>
      <c r="I117" s="46" t="s">
        <v>39</v>
      </c>
      <c r="J117" s="48">
        <f>IF(I117="Less(-)",-1,1)</f>
        <v>1</v>
      </c>
      <c r="K117" s="49" t="s">
        <v>63</v>
      </c>
      <c r="L117" s="49" t="s">
        <v>7</v>
      </c>
      <c r="M117" s="58"/>
      <c r="N117" s="57"/>
      <c r="O117" s="57"/>
      <c r="P117" s="59"/>
      <c r="Q117" s="57"/>
      <c r="R117" s="57"/>
      <c r="S117" s="59"/>
      <c r="T117" s="53"/>
      <c r="U117" s="53"/>
      <c r="V117" s="53"/>
      <c r="W117" s="53"/>
      <c r="X117" s="53"/>
      <c r="Y117" s="53"/>
      <c r="Z117" s="53"/>
      <c r="AA117" s="53"/>
      <c r="AB117" s="53"/>
      <c r="AC117" s="53"/>
      <c r="AD117" s="53"/>
      <c r="AE117" s="53"/>
      <c r="AF117" s="53"/>
      <c r="AG117" s="53"/>
      <c r="AH117" s="53"/>
      <c r="AI117" s="53"/>
      <c r="AJ117" s="53"/>
      <c r="AK117" s="53"/>
      <c r="AL117" s="53"/>
      <c r="AM117" s="53"/>
      <c r="AN117" s="53"/>
      <c r="AO117" s="53"/>
      <c r="AP117" s="53"/>
      <c r="AQ117" s="53"/>
      <c r="AR117" s="53"/>
      <c r="AS117" s="53"/>
      <c r="AT117" s="53"/>
      <c r="AU117" s="53"/>
      <c r="AV117" s="53"/>
      <c r="AW117" s="53"/>
      <c r="AX117" s="53"/>
      <c r="AY117" s="53"/>
      <c r="AZ117" s="53"/>
      <c r="BA117" s="82">
        <f t="shared" si="5"/>
        <v>5423.95</v>
      </c>
      <c r="BB117" s="60">
        <f>BA117+SUM(N117:AZ117)</f>
        <v>5423.95</v>
      </c>
      <c r="BC117" s="56" t="str">
        <f>SpellNumber(L117,BB117)</f>
        <v>INR  Five Thousand Four Hundred &amp; Twenty Three  and Paise Ninety Five Only</v>
      </c>
      <c r="BD117" s="70"/>
      <c r="BE117"/>
      <c r="BF117" s="97">
        <v>137</v>
      </c>
      <c r="BG117" s="104">
        <f t="shared" si="6"/>
        <v>154.97</v>
      </c>
      <c r="IE117" s="16"/>
      <c r="IF117" s="16"/>
      <c r="IG117" s="16"/>
      <c r="IH117" s="16"/>
      <c r="II117" s="16"/>
    </row>
    <row r="118" spans="1:243" s="15" customFormat="1" ht="63" customHeight="1">
      <c r="A118" s="64">
        <v>106</v>
      </c>
      <c r="B118" s="125" t="s">
        <v>265</v>
      </c>
      <c r="C118" s="72" t="s">
        <v>156</v>
      </c>
      <c r="D118" s="105">
        <v>4</v>
      </c>
      <c r="E118" s="112" t="s">
        <v>246</v>
      </c>
      <c r="F118" s="73">
        <v>1861.96</v>
      </c>
      <c r="G118" s="57"/>
      <c r="H118" s="47"/>
      <c r="I118" s="46" t="s">
        <v>39</v>
      </c>
      <c r="J118" s="48">
        <f t="shared" si="7"/>
        <v>1</v>
      </c>
      <c r="K118" s="49" t="s">
        <v>63</v>
      </c>
      <c r="L118" s="49" t="s">
        <v>7</v>
      </c>
      <c r="M118" s="58"/>
      <c r="N118" s="57"/>
      <c r="O118" s="57"/>
      <c r="P118" s="59"/>
      <c r="Q118" s="57"/>
      <c r="R118" s="57"/>
      <c r="S118" s="59"/>
      <c r="T118" s="53"/>
      <c r="U118" s="53"/>
      <c r="V118" s="53"/>
      <c r="W118" s="53"/>
      <c r="X118" s="53"/>
      <c r="Y118" s="53"/>
      <c r="Z118" s="53"/>
      <c r="AA118" s="53"/>
      <c r="AB118" s="53"/>
      <c r="AC118" s="53"/>
      <c r="AD118" s="53"/>
      <c r="AE118" s="53"/>
      <c r="AF118" s="53"/>
      <c r="AG118" s="53"/>
      <c r="AH118" s="53"/>
      <c r="AI118" s="53"/>
      <c r="AJ118" s="53"/>
      <c r="AK118" s="53"/>
      <c r="AL118" s="53"/>
      <c r="AM118" s="53"/>
      <c r="AN118" s="53"/>
      <c r="AO118" s="53"/>
      <c r="AP118" s="53"/>
      <c r="AQ118" s="53"/>
      <c r="AR118" s="53"/>
      <c r="AS118" s="53"/>
      <c r="AT118" s="53"/>
      <c r="AU118" s="53"/>
      <c r="AV118" s="53"/>
      <c r="AW118" s="53"/>
      <c r="AX118" s="53"/>
      <c r="AY118" s="53"/>
      <c r="AZ118" s="53"/>
      <c r="BA118" s="82">
        <f t="shared" si="5"/>
        <v>7447.84</v>
      </c>
      <c r="BB118" s="60">
        <f t="shared" si="8"/>
        <v>7447.84</v>
      </c>
      <c r="BC118" s="56" t="str">
        <f t="shared" si="9"/>
        <v>INR  Seven Thousand Four Hundred &amp; Forty Seven  and Paise Eighty Four Only</v>
      </c>
      <c r="BD118" s="70"/>
      <c r="BE118"/>
      <c r="BF118" s="97">
        <v>1646</v>
      </c>
      <c r="BG118" s="104">
        <f t="shared" si="6"/>
        <v>1861.96</v>
      </c>
      <c r="IE118" s="16"/>
      <c r="IF118" s="16"/>
      <c r="IG118" s="16"/>
      <c r="IH118" s="16"/>
      <c r="II118" s="16"/>
    </row>
    <row r="119" spans="1:243" s="15" customFormat="1" ht="60" customHeight="1">
      <c r="A119" s="64">
        <v>107</v>
      </c>
      <c r="B119" s="125" t="s">
        <v>266</v>
      </c>
      <c r="C119" s="72" t="s">
        <v>157</v>
      </c>
      <c r="D119" s="113">
        <v>6</v>
      </c>
      <c r="E119" s="112" t="s">
        <v>246</v>
      </c>
      <c r="F119" s="73">
        <v>1423.05</v>
      </c>
      <c r="G119" s="57"/>
      <c r="H119" s="47"/>
      <c r="I119" s="46" t="s">
        <v>39</v>
      </c>
      <c r="J119" s="48">
        <f>IF(I119="Less(-)",-1,1)</f>
        <v>1</v>
      </c>
      <c r="K119" s="49" t="s">
        <v>63</v>
      </c>
      <c r="L119" s="49" t="s">
        <v>7</v>
      </c>
      <c r="M119" s="58"/>
      <c r="N119" s="57"/>
      <c r="O119" s="57"/>
      <c r="P119" s="59"/>
      <c r="Q119" s="57"/>
      <c r="R119" s="57"/>
      <c r="S119" s="59"/>
      <c r="T119" s="53"/>
      <c r="U119" s="53"/>
      <c r="V119" s="53"/>
      <c r="W119" s="53"/>
      <c r="X119" s="53"/>
      <c r="Y119" s="53"/>
      <c r="Z119" s="53"/>
      <c r="AA119" s="53"/>
      <c r="AB119" s="53"/>
      <c r="AC119" s="53"/>
      <c r="AD119" s="53"/>
      <c r="AE119" s="53"/>
      <c r="AF119" s="53"/>
      <c r="AG119" s="53"/>
      <c r="AH119" s="53"/>
      <c r="AI119" s="53"/>
      <c r="AJ119" s="53"/>
      <c r="AK119" s="53"/>
      <c r="AL119" s="53"/>
      <c r="AM119" s="53"/>
      <c r="AN119" s="53"/>
      <c r="AO119" s="53"/>
      <c r="AP119" s="53"/>
      <c r="AQ119" s="53"/>
      <c r="AR119" s="53"/>
      <c r="AS119" s="53"/>
      <c r="AT119" s="53"/>
      <c r="AU119" s="53"/>
      <c r="AV119" s="53"/>
      <c r="AW119" s="53"/>
      <c r="AX119" s="53"/>
      <c r="AY119" s="53"/>
      <c r="AZ119" s="53"/>
      <c r="BA119" s="82">
        <f>total_amount_ba($B$2,$D$2,D119,F119,J119,K119,M119)</f>
        <v>8538.3</v>
      </c>
      <c r="BB119" s="60">
        <f>BA119+SUM(N119:AZ119)</f>
        <v>8538.3</v>
      </c>
      <c r="BC119" s="56" t="str">
        <f>SpellNumber(L119,BB119)</f>
        <v>INR  Eight Thousand Five Hundred &amp; Thirty Eight  and Paise Thirty Only</v>
      </c>
      <c r="BD119" s="70"/>
      <c r="BE119"/>
      <c r="BF119" s="97">
        <v>1258</v>
      </c>
      <c r="BG119" s="104">
        <f t="shared" si="6"/>
        <v>1423.05</v>
      </c>
      <c r="IE119" s="16"/>
      <c r="IF119" s="16"/>
      <c r="IG119" s="16"/>
      <c r="IH119" s="16"/>
      <c r="II119" s="16"/>
    </row>
    <row r="120" spans="1:243" s="15" customFormat="1" ht="60.75" customHeight="1">
      <c r="A120" s="64">
        <v>108</v>
      </c>
      <c r="B120" s="125" t="s">
        <v>267</v>
      </c>
      <c r="C120" s="72" t="s">
        <v>158</v>
      </c>
      <c r="D120" s="105">
        <v>10</v>
      </c>
      <c r="E120" s="112" t="s">
        <v>246</v>
      </c>
      <c r="F120" s="73">
        <v>1031.65</v>
      </c>
      <c r="G120" s="57"/>
      <c r="H120" s="47"/>
      <c r="I120" s="46" t="s">
        <v>39</v>
      </c>
      <c r="J120" s="48">
        <f>IF(I120="Less(-)",-1,1)</f>
        <v>1</v>
      </c>
      <c r="K120" s="49" t="s">
        <v>63</v>
      </c>
      <c r="L120" s="49" t="s">
        <v>7</v>
      </c>
      <c r="M120" s="58"/>
      <c r="N120" s="57"/>
      <c r="O120" s="57"/>
      <c r="P120" s="59"/>
      <c r="Q120" s="57"/>
      <c r="R120" s="57"/>
      <c r="S120" s="59"/>
      <c r="T120" s="53"/>
      <c r="U120" s="53"/>
      <c r="V120" s="53"/>
      <c r="W120" s="53"/>
      <c r="X120" s="53"/>
      <c r="Y120" s="53"/>
      <c r="Z120" s="53"/>
      <c r="AA120" s="53"/>
      <c r="AB120" s="53"/>
      <c r="AC120" s="53"/>
      <c r="AD120" s="53"/>
      <c r="AE120" s="53"/>
      <c r="AF120" s="53"/>
      <c r="AG120" s="53"/>
      <c r="AH120" s="53"/>
      <c r="AI120" s="53"/>
      <c r="AJ120" s="53"/>
      <c r="AK120" s="53"/>
      <c r="AL120" s="53"/>
      <c r="AM120" s="53"/>
      <c r="AN120" s="53"/>
      <c r="AO120" s="53"/>
      <c r="AP120" s="53"/>
      <c r="AQ120" s="53"/>
      <c r="AR120" s="53"/>
      <c r="AS120" s="53"/>
      <c r="AT120" s="53"/>
      <c r="AU120" s="53"/>
      <c r="AV120" s="53"/>
      <c r="AW120" s="53"/>
      <c r="AX120" s="53"/>
      <c r="AY120" s="53"/>
      <c r="AZ120" s="53"/>
      <c r="BA120" s="82">
        <f>total_amount_ba($B$2,$D$2,D120,F120,J120,K120,M120)</f>
        <v>10316.5</v>
      </c>
      <c r="BB120" s="60">
        <f>BA120+SUM(N120:AZ120)</f>
        <v>10316.5</v>
      </c>
      <c r="BC120" s="56" t="str">
        <f>SpellNumber(L120,BB120)</f>
        <v>INR  Ten Thousand Three Hundred &amp; Sixteen  and Paise Fifty Only</v>
      </c>
      <c r="BD120" s="70"/>
      <c r="BE120"/>
      <c r="BF120" s="97">
        <v>912</v>
      </c>
      <c r="BG120" s="104">
        <f t="shared" si="6"/>
        <v>1031.65</v>
      </c>
      <c r="IE120" s="16"/>
      <c r="IF120" s="16"/>
      <c r="IG120" s="16"/>
      <c r="IH120" s="16"/>
      <c r="II120" s="16"/>
    </row>
    <row r="121" spans="1:243" s="15" customFormat="1" ht="65.25" customHeight="1">
      <c r="A121" s="64">
        <v>109</v>
      </c>
      <c r="B121" s="125" t="s">
        <v>402</v>
      </c>
      <c r="C121" s="72" t="s">
        <v>159</v>
      </c>
      <c r="D121" s="105">
        <v>7</v>
      </c>
      <c r="E121" s="112" t="s">
        <v>246</v>
      </c>
      <c r="F121" s="73">
        <v>3511.24</v>
      </c>
      <c r="G121" s="57"/>
      <c r="H121" s="47"/>
      <c r="I121" s="46" t="s">
        <v>39</v>
      </c>
      <c r="J121" s="48">
        <f t="shared" si="7"/>
        <v>1</v>
      </c>
      <c r="K121" s="49" t="s">
        <v>63</v>
      </c>
      <c r="L121" s="49" t="s">
        <v>7</v>
      </c>
      <c r="M121" s="58"/>
      <c r="N121" s="57"/>
      <c r="O121" s="57"/>
      <c r="P121" s="59"/>
      <c r="Q121" s="57"/>
      <c r="R121" s="57"/>
      <c r="S121" s="59"/>
      <c r="T121" s="53"/>
      <c r="U121" s="53"/>
      <c r="V121" s="53"/>
      <c r="W121" s="53"/>
      <c r="X121" s="53"/>
      <c r="Y121" s="53"/>
      <c r="Z121" s="53"/>
      <c r="AA121" s="53"/>
      <c r="AB121" s="53"/>
      <c r="AC121" s="53"/>
      <c r="AD121" s="53"/>
      <c r="AE121" s="53"/>
      <c r="AF121" s="53"/>
      <c r="AG121" s="53"/>
      <c r="AH121" s="53"/>
      <c r="AI121" s="53"/>
      <c r="AJ121" s="53"/>
      <c r="AK121" s="53"/>
      <c r="AL121" s="53"/>
      <c r="AM121" s="53"/>
      <c r="AN121" s="53"/>
      <c r="AO121" s="53"/>
      <c r="AP121" s="53"/>
      <c r="AQ121" s="53"/>
      <c r="AR121" s="53"/>
      <c r="AS121" s="53"/>
      <c r="AT121" s="53"/>
      <c r="AU121" s="53"/>
      <c r="AV121" s="53"/>
      <c r="AW121" s="53"/>
      <c r="AX121" s="53"/>
      <c r="AY121" s="53"/>
      <c r="AZ121" s="53"/>
      <c r="BA121" s="82">
        <f t="shared" si="5"/>
        <v>24578.68</v>
      </c>
      <c r="BB121" s="60">
        <f t="shared" si="8"/>
        <v>24578.68</v>
      </c>
      <c r="BC121" s="56" t="str">
        <f t="shared" si="9"/>
        <v>INR  Twenty Four Thousand Five Hundred &amp; Seventy Eight  and Paise Sixty Eight Only</v>
      </c>
      <c r="BD121" s="70"/>
      <c r="BE121"/>
      <c r="BF121" s="97">
        <v>3104</v>
      </c>
      <c r="BG121" s="104">
        <f t="shared" si="6"/>
        <v>3511.24</v>
      </c>
      <c r="IE121" s="16"/>
      <c r="IF121" s="16"/>
      <c r="IG121" s="16"/>
      <c r="IH121" s="16"/>
      <c r="II121" s="16"/>
    </row>
    <row r="122" spans="1:243" s="15" customFormat="1" ht="89.25" customHeight="1">
      <c r="A122" s="64">
        <v>110</v>
      </c>
      <c r="B122" s="125" t="s">
        <v>403</v>
      </c>
      <c r="C122" s="72" t="s">
        <v>160</v>
      </c>
      <c r="D122" s="105">
        <v>1</v>
      </c>
      <c r="E122" s="112" t="s">
        <v>246</v>
      </c>
      <c r="F122" s="73">
        <v>1100.66</v>
      </c>
      <c r="G122" s="57"/>
      <c r="H122" s="47"/>
      <c r="I122" s="46" t="s">
        <v>39</v>
      </c>
      <c r="J122" s="48">
        <f>IF(I122="Less(-)",-1,1)</f>
        <v>1</v>
      </c>
      <c r="K122" s="49" t="s">
        <v>63</v>
      </c>
      <c r="L122" s="49" t="s">
        <v>7</v>
      </c>
      <c r="M122" s="58"/>
      <c r="N122" s="57"/>
      <c r="O122" s="57"/>
      <c r="P122" s="59"/>
      <c r="Q122" s="57"/>
      <c r="R122" s="57"/>
      <c r="S122" s="59"/>
      <c r="T122" s="53"/>
      <c r="U122" s="53"/>
      <c r="V122" s="53"/>
      <c r="W122" s="53"/>
      <c r="X122" s="53"/>
      <c r="Y122" s="53"/>
      <c r="Z122" s="53"/>
      <c r="AA122" s="53"/>
      <c r="AB122" s="53"/>
      <c r="AC122" s="53"/>
      <c r="AD122" s="53"/>
      <c r="AE122" s="53"/>
      <c r="AF122" s="53"/>
      <c r="AG122" s="53"/>
      <c r="AH122" s="53"/>
      <c r="AI122" s="53"/>
      <c r="AJ122" s="53"/>
      <c r="AK122" s="53"/>
      <c r="AL122" s="53"/>
      <c r="AM122" s="53"/>
      <c r="AN122" s="53"/>
      <c r="AO122" s="53"/>
      <c r="AP122" s="53"/>
      <c r="AQ122" s="53"/>
      <c r="AR122" s="53"/>
      <c r="AS122" s="53"/>
      <c r="AT122" s="53"/>
      <c r="AU122" s="53"/>
      <c r="AV122" s="53"/>
      <c r="AW122" s="53"/>
      <c r="AX122" s="53"/>
      <c r="AY122" s="53"/>
      <c r="AZ122" s="53"/>
      <c r="BA122" s="82">
        <f t="shared" si="5"/>
        <v>1100.66</v>
      </c>
      <c r="BB122" s="60">
        <f>BA122+SUM(N122:AZ122)</f>
        <v>1100.66</v>
      </c>
      <c r="BC122" s="56" t="str">
        <f>SpellNumber(L122,BB122)</f>
        <v>INR  One Thousand One Hundred    and Paise Sixty Six Only</v>
      </c>
      <c r="BD122" s="70"/>
      <c r="BE122"/>
      <c r="BF122" s="97">
        <v>973</v>
      </c>
      <c r="BG122" s="104">
        <f t="shared" si="6"/>
        <v>1100.66</v>
      </c>
      <c r="IE122" s="16"/>
      <c r="IF122" s="16"/>
      <c r="IG122" s="16"/>
      <c r="IH122" s="16"/>
      <c r="II122" s="16"/>
    </row>
    <row r="123" spans="1:243" s="15" customFormat="1" ht="48.75" customHeight="1">
      <c r="A123" s="64">
        <v>111</v>
      </c>
      <c r="B123" s="125" t="s">
        <v>290</v>
      </c>
      <c r="C123" s="72" t="s">
        <v>161</v>
      </c>
      <c r="D123" s="105">
        <v>7</v>
      </c>
      <c r="E123" s="112" t="s">
        <v>246</v>
      </c>
      <c r="F123" s="73">
        <v>548.63</v>
      </c>
      <c r="G123" s="57"/>
      <c r="H123" s="47"/>
      <c r="I123" s="46" t="s">
        <v>39</v>
      </c>
      <c r="J123" s="48">
        <f t="shared" si="7"/>
        <v>1</v>
      </c>
      <c r="K123" s="49" t="s">
        <v>63</v>
      </c>
      <c r="L123" s="49" t="s">
        <v>7</v>
      </c>
      <c r="M123" s="58"/>
      <c r="N123" s="57"/>
      <c r="O123" s="57"/>
      <c r="P123" s="59"/>
      <c r="Q123" s="57"/>
      <c r="R123" s="57"/>
      <c r="S123" s="59"/>
      <c r="T123" s="53"/>
      <c r="U123" s="53"/>
      <c r="V123" s="53"/>
      <c r="W123" s="53"/>
      <c r="X123" s="53"/>
      <c r="Y123" s="53"/>
      <c r="Z123" s="53"/>
      <c r="AA123" s="53"/>
      <c r="AB123" s="53"/>
      <c r="AC123" s="53"/>
      <c r="AD123" s="53"/>
      <c r="AE123" s="53"/>
      <c r="AF123" s="53"/>
      <c r="AG123" s="53"/>
      <c r="AH123" s="53"/>
      <c r="AI123" s="53"/>
      <c r="AJ123" s="53"/>
      <c r="AK123" s="53"/>
      <c r="AL123" s="53"/>
      <c r="AM123" s="53"/>
      <c r="AN123" s="53"/>
      <c r="AO123" s="53"/>
      <c r="AP123" s="53"/>
      <c r="AQ123" s="53"/>
      <c r="AR123" s="53"/>
      <c r="AS123" s="53"/>
      <c r="AT123" s="53"/>
      <c r="AU123" s="53"/>
      <c r="AV123" s="53"/>
      <c r="AW123" s="53"/>
      <c r="AX123" s="53"/>
      <c r="AY123" s="53"/>
      <c r="AZ123" s="53"/>
      <c r="BA123" s="82">
        <f t="shared" si="5"/>
        <v>3840.41</v>
      </c>
      <c r="BB123" s="60">
        <f t="shared" si="8"/>
        <v>3840.41</v>
      </c>
      <c r="BC123" s="56" t="str">
        <f t="shared" si="9"/>
        <v>INR  Three Thousand Eight Hundred &amp; Forty  and Paise Forty One Only</v>
      </c>
      <c r="BD123" s="70"/>
      <c r="BE123"/>
      <c r="BF123" s="97">
        <v>485</v>
      </c>
      <c r="BG123" s="104">
        <f t="shared" si="6"/>
        <v>548.63</v>
      </c>
      <c r="IE123" s="16"/>
      <c r="IF123" s="16"/>
      <c r="IG123" s="16"/>
      <c r="IH123" s="16"/>
      <c r="II123" s="16"/>
    </row>
    <row r="124" spans="1:243" s="15" customFormat="1" ht="68.25" customHeight="1">
      <c r="A124" s="64">
        <v>112</v>
      </c>
      <c r="B124" s="125" t="s">
        <v>251</v>
      </c>
      <c r="C124" s="72" t="s">
        <v>162</v>
      </c>
      <c r="D124" s="113">
        <v>7</v>
      </c>
      <c r="E124" s="112" t="s">
        <v>246</v>
      </c>
      <c r="F124" s="73">
        <v>1148.17</v>
      </c>
      <c r="G124" s="57"/>
      <c r="H124" s="47"/>
      <c r="I124" s="46" t="s">
        <v>39</v>
      </c>
      <c r="J124" s="48">
        <f>IF(I124="Less(-)",-1,1)</f>
        <v>1</v>
      </c>
      <c r="K124" s="49" t="s">
        <v>63</v>
      </c>
      <c r="L124" s="49" t="s">
        <v>7</v>
      </c>
      <c r="M124" s="58"/>
      <c r="N124" s="57"/>
      <c r="O124" s="57"/>
      <c r="P124" s="59"/>
      <c r="Q124" s="57"/>
      <c r="R124" s="57"/>
      <c r="S124" s="59"/>
      <c r="T124" s="53"/>
      <c r="U124" s="53"/>
      <c r="V124" s="53"/>
      <c r="W124" s="53"/>
      <c r="X124" s="53"/>
      <c r="Y124" s="53"/>
      <c r="Z124" s="53"/>
      <c r="AA124" s="53"/>
      <c r="AB124" s="53"/>
      <c r="AC124" s="53"/>
      <c r="AD124" s="53"/>
      <c r="AE124" s="53"/>
      <c r="AF124" s="53"/>
      <c r="AG124" s="53"/>
      <c r="AH124" s="53"/>
      <c r="AI124" s="53"/>
      <c r="AJ124" s="53"/>
      <c r="AK124" s="53"/>
      <c r="AL124" s="53"/>
      <c r="AM124" s="53"/>
      <c r="AN124" s="53"/>
      <c r="AO124" s="53"/>
      <c r="AP124" s="53"/>
      <c r="AQ124" s="53"/>
      <c r="AR124" s="53"/>
      <c r="AS124" s="53"/>
      <c r="AT124" s="53"/>
      <c r="AU124" s="53"/>
      <c r="AV124" s="53"/>
      <c r="AW124" s="53"/>
      <c r="AX124" s="53"/>
      <c r="AY124" s="53"/>
      <c r="AZ124" s="53"/>
      <c r="BA124" s="82">
        <f>total_amount_ba($B$2,$D$2,D124,F124,J124,K124,M124)</f>
        <v>8037.19</v>
      </c>
      <c r="BB124" s="60">
        <f>BA124+SUM(N124:AZ124)</f>
        <v>8037.19</v>
      </c>
      <c r="BC124" s="56" t="str">
        <f>SpellNumber(L124,BB124)</f>
        <v>INR  Eight Thousand  &amp;Thirty Seven  and Paise Nineteen Only</v>
      </c>
      <c r="BD124" s="70"/>
      <c r="BE124"/>
      <c r="BF124" s="97">
        <v>1015</v>
      </c>
      <c r="BG124" s="104">
        <f t="shared" si="6"/>
        <v>1148.17</v>
      </c>
      <c r="IE124" s="16"/>
      <c r="IF124" s="16"/>
      <c r="IG124" s="16"/>
      <c r="IH124" s="16"/>
      <c r="II124" s="16"/>
    </row>
    <row r="125" spans="1:243" s="15" customFormat="1" ht="94.5" customHeight="1">
      <c r="A125" s="64">
        <v>113</v>
      </c>
      <c r="B125" s="125" t="s">
        <v>268</v>
      </c>
      <c r="C125" s="72" t="s">
        <v>163</v>
      </c>
      <c r="D125" s="105">
        <v>7</v>
      </c>
      <c r="E125" s="112" t="s">
        <v>246</v>
      </c>
      <c r="F125" s="73">
        <v>102.94</v>
      </c>
      <c r="G125" s="57"/>
      <c r="H125" s="47"/>
      <c r="I125" s="46" t="s">
        <v>39</v>
      </c>
      <c r="J125" s="48">
        <f t="shared" si="7"/>
        <v>1</v>
      </c>
      <c r="K125" s="49" t="s">
        <v>63</v>
      </c>
      <c r="L125" s="49" t="s">
        <v>7</v>
      </c>
      <c r="M125" s="58"/>
      <c r="N125" s="57"/>
      <c r="O125" s="57"/>
      <c r="P125" s="59"/>
      <c r="Q125" s="57"/>
      <c r="R125" s="57"/>
      <c r="S125" s="59"/>
      <c r="T125" s="53"/>
      <c r="U125" s="53"/>
      <c r="V125" s="53"/>
      <c r="W125" s="53"/>
      <c r="X125" s="53"/>
      <c r="Y125" s="53"/>
      <c r="Z125" s="53"/>
      <c r="AA125" s="53"/>
      <c r="AB125" s="53"/>
      <c r="AC125" s="53"/>
      <c r="AD125" s="53"/>
      <c r="AE125" s="53"/>
      <c r="AF125" s="53"/>
      <c r="AG125" s="53"/>
      <c r="AH125" s="53"/>
      <c r="AI125" s="53"/>
      <c r="AJ125" s="53"/>
      <c r="AK125" s="53"/>
      <c r="AL125" s="53"/>
      <c r="AM125" s="53"/>
      <c r="AN125" s="53"/>
      <c r="AO125" s="53"/>
      <c r="AP125" s="53"/>
      <c r="AQ125" s="53"/>
      <c r="AR125" s="53"/>
      <c r="AS125" s="53"/>
      <c r="AT125" s="53"/>
      <c r="AU125" s="53"/>
      <c r="AV125" s="53"/>
      <c r="AW125" s="53"/>
      <c r="AX125" s="53"/>
      <c r="AY125" s="53"/>
      <c r="AZ125" s="53"/>
      <c r="BA125" s="82">
        <f t="shared" si="5"/>
        <v>720.58</v>
      </c>
      <c r="BB125" s="60">
        <f t="shared" si="8"/>
        <v>720.58</v>
      </c>
      <c r="BC125" s="56" t="str">
        <f t="shared" si="9"/>
        <v>INR  Seven Hundred &amp; Twenty  and Paise Fifty Eight Only</v>
      </c>
      <c r="BD125" s="70"/>
      <c r="BE125"/>
      <c r="BF125" s="97">
        <v>91</v>
      </c>
      <c r="BG125" s="104">
        <f t="shared" si="6"/>
        <v>102.94</v>
      </c>
      <c r="IE125" s="16"/>
      <c r="IF125" s="16"/>
      <c r="IG125" s="16"/>
      <c r="IH125" s="16"/>
      <c r="II125" s="16"/>
    </row>
    <row r="126" spans="1:243" s="15" customFormat="1" ht="134.25" customHeight="1">
      <c r="A126" s="64">
        <v>114</v>
      </c>
      <c r="B126" s="125" t="s">
        <v>404</v>
      </c>
      <c r="C126" s="72" t="s">
        <v>164</v>
      </c>
      <c r="D126" s="113">
        <v>10</v>
      </c>
      <c r="E126" s="112" t="s">
        <v>246</v>
      </c>
      <c r="F126" s="73">
        <v>2497.69</v>
      </c>
      <c r="G126" s="57"/>
      <c r="H126" s="47"/>
      <c r="I126" s="46" t="s">
        <v>39</v>
      </c>
      <c r="J126" s="48">
        <f t="shared" si="7"/>
        <v>1</v>
      </c>
      <c r="K126" s="49" t="s">
        <v>63</v>
      </c>
      <c r="L126" s="49" t="s">
        <v>7</v>
      </c>
      <c r="M126" s="58"/>
      <c r="N126" s="57"/>
      <c r="O126" s="57"/>
      <c r="P126" s="59"/>
      <c r="Q126" s="57"/>
      <c r="R126" s="57"/>
      <c r="S126" s="59"/>
      <c r="T126" s="53"/>
      <c r="U126" s="53"/>
      <c r="V126" s="53"/>
      <c r="W126" s="53"/>
      <c r="X126" s="53"/>
      <c r="Y126" s="53"/>
      <c r="Z126" s="53"/>
      <c r="AA126" s="53"/>
      <c r="AB126" s="53"/>
      <c r="AC126" s="53"/>
      <c r="AD126" s="53"/>
      <c r="AE126" s="53"/>
      <c r="AF126" s="53"/>
      <c r="AG126" s="53"/>
      <c r="AH126" s="53"/>
      <c r="AI126" s="53"/>
      <c r="AJ126" s="53"/>
      <c r="AK126" s="53"/>
      <c r="AL126" s="53"/>
      <c r="AM126" s="53"/>
      <c r="AN126" s="53"/>
      <c r="AO126" s="53"/>
      <c r="AP126" s="53"/>
      <c r="AQ126" s="53"/>
      <c r="AR126" s="53"/>
      <c r="AS126" s="53"/>
      <c r="AT126" s="53"/>
      <c r="AU126" s="53"/>
      <c r="AV126" s="53"/>
      <c r="AW126" s="53"/>
      <c r="AX126" s="53"/>
      <c r="AY126" s="53"/>
      <c r="AZ126" s="53"/>
      <c r="BA126" s="82">
        <f t="shared" si="5"/>
        <v>24976.9</v>
      </c>
      <c r="BB126" s="60">
        <f t="shared" si="8"/>
        <v>24976.9</v>
      </c>
      <c r="BC126" s="56" t="str">
        <f t="shared" si="9"/>
        <v>INR  Twenty Four Thousand Nine Hundred &amp; Seventy Six  and Paise Ninety Only</v>
      </c>
      <c r="BD126" s="70"/>
      <c r="BE126"/>
      <c r="BF126" s="97">
        <v>2208</v>
      </c>
      <c r="BG126" s="104">
        <f t="shared" si="6"/>
        <v>2497.69</v>
      </c>
      <c r="IE126" s="16"/>
      <c r="IF126" s="16"/>
      <c r="IG126" s="16"/>
      <c r="IH126" s="16"/>
      <c r="II126" s="16"/>
    </row>
    <row r="127" spans="1:243" s="15" customFormat="1" ht="35.25" customHeight="1">
      <c r="A127" s="64">
        <v>115</v>
      </c>
      <c r="B127" s="125" t="s">
        <v>291</v>
      </c>
      <c r="C127" s="72" t="s">
        <v>165</v>
      </c>
      <c r="D127" s="105">
        <v>10</v>
      </c>
      <c r="E127" s="112" t="s">
        <v>246</v>
      </c>
      <c r="F127" s="73">
        <v>1693.41</v>
      </c>
      <c r="G127" s="57"/>
      <c r="H127" s="47"/>
      <c r="I127" s="46" t="s">
        <v>39</v>
      </c>
      <c r="J127" s="48">
        <f t="shared" si="7"/>
        <v>1</v>
      </c>
      <c r="K127" s="49" t="s">
        <v>63</v>
      </c>
      <c r="L127" s="49" t="s">
        <v>7</v>
      </c>
      <c r="M127" s="58"/>
      <c r="N127" s="57"/>
      <c r="O127" s="57"/>
      <c r="P127" s="59"/>
      <c r="Q127" s="57"/>
      <c r="R127" s="57"/>
      <c r="S127" s="59"/>
      <c r="T127" s="53"/>
      <c r="U127" s="53"/>
      <c r="V127" s="53"/>
      <c r="W127" s="53"/>
      <c r="X127" s="53"/>
      <c r="Y127" s="53"/>
      <c r="Z127" s="53"/>
      <c r="AA127" s="53"/>
      <c r="AB127" s="53"/>
      <c r="AC127" s="53"/>
      <c r="AD127" s="53"/>
      <c r="AE127" s="53"/>
      <c r="AF127" s="53"/>
      <c r="AG127" s="53"/>
      <c r="AH127" s="53"/>
      <c r="AI127" s="53"/>
      <c r="AJ127" s="53"/>
      <c r="AK127" s="53"/>
      <c r="AL127" s="53"/>
      <c r="AM127" s="53"/>
      <c r="AN127" s="53"/>
      <c r="AO127" s="53"/>
      <c r="AP127" s="53"/>
      <c r="AQ127" s="53"/>
      <c r="AR127" s="53"/>
      <c r="AS127" s="53"/>
      <c r="AT127" s="53"/>
      <c r="AU127" s="53"/>
      <c r="AV127" s="53"/>
      <c r="AW127" s="53"/>
      <c r="AX127" s="53"/>
      <c r="AY127" s="53"/>
      <c r="AZ127" s="53"/>
      <c r="BA127" s="82">
        <f t="shared" si="5"/>
        <v>16934.1</v>
      </c>
      <c r="BB127" s="60">
        <f t="shared" si="8"/>
        <v>16934.1</v>
      </c>
      <c r="BC127" s="56" t="str">
        <f t="shared" si="9"/>
        <v>INR  Sixteen Thousand Nine Hundred &amp; Thirty Four  and Paise Ten Only</v>
      </c>
      <c r="BD127" s="70"/>
      <c r="BE127"/>
      <c r="BF127" s="97">
        <v>1497</v>
      </c>
      <c r="BG127" s="104">
        <f t="shared" si="6"/>
        <v>1693.41</v>
      </c>
      <c r="IE127" s="16"/>
      <c r="IF127" s="16"/>
      <c r="IG127" s="16"/>
      <c r="IH127" s="16"/>
      <c r="II127" s="16"/>
    </row>
    <row r="128" spans="1:243" s="15" customFormat="1" ht="36.75" customHeight="1">
      <c r="A128" s="64">
        <v>116</v>
      </c>
      <c r="B128" s="125" t="s">
        <v>292</v>
      </c>
      <c r="C128" s="72" t="s">
        <v>166</v>
      </c>
      <c r="D128" s="105">
        <v>15</v>
      </c>
      <c r="E128" s="112" t="s">
        <v>246</v>
      </c>
      <c r="F128" s="73">
        <v>486.42</v>
      </c>
      <c r="G128" s="57"/>
      <c r="H128" s="47"/>
      <c r="I128" s="46" t="s">
        <v>39</v>
      </c>
      <c r="J128" s="48">
        <f>IF(I128="Less(-)",-1,1)</f>
        <v>1</v>
      </c>
      <c r="K128" s="49" t="s">
        <v>63</v>
      </c>
      <c r="L128" s="49" t="s">
        <v>7</v>
      </c>
      <c r="M128" s="58"/>
      <c r="N128" s="57"/>
      <c r="O128" s="57"/>
      <c r="P128" s="59"/>
      <c r="Q128" s="57"/>
      <c r="R128" s="57"/>
      <c r="S128" s="59"/>
      <c r="T128" s="53"/>
      <c r="U128" s="53"/>
      <c r="V128" s="53"/>
      <c r="W128" s="53"/>
      <c r="X128" s="53"/>
      <c r="Y128" s="53"/>
      <c r="Z128" s="53"/>
      <c r="AA128" s="53"/>
      <c r="AB128" s="53"/>
      <c r="AC128" s="53"/>
      <c r="AD128" s="53"/>
      <c r="AE128" s="53"/>
      <c r="AF128" s="53"/>
      <c r="AG128" s="53"/>
      <c r="AH128" s="53"/>
      <c r="AI128" s="53"/>
      <c r="AJ128" s="53"/>
      <c r="AK128" s="53"/>
      <c r="AL128" s="53"/>
      <c r="AM128" s="53"/>
      <c r="AN128" s="53"/>
      <c r="AO128" s="53"/>
      <c r="AP128" s="53"/>
      <c r="AQ128" s="53"/>
      <c r="AR128" s="53"/>
      <c r="AS128" s="53"/>
      <c r="AT128" s="53"/>
      <c r="AU128" s="53"/>
      <c r="AV128" s="53"/>
      <c r="AW128" s="53"/>
      <c r="AX128" s="53"/>
      <c r="AY128" s="53"/>
      <c r="AZ128" s="53"/>
      <c r="BA128" s="82">
        <f>total_amount_ba($B$2,$D$2,D128,F128,J128,K128,M128)</f>
        <v>7296.3</v>
      </c>
      <c r="BB128" s="60">
        <f>BA128+SUM(N128:AZ128)</f>
        <v>7296.3</v>
      </c>
      <c r="BC128" s="56" t="str">
        <f>SpellNumber(L128,BB128)</f>
        <v>INR  Seven Thousand Two Hundred &amp; Ninety Six  and Paise Thirty Only</v>
      </c>
      <c r="BD128" s="70"/>
      <c r="BE128"/>
      <c r="BF128" s="97">
        <v>430</v>
      </c>
      <c r="BG128" s="104">
        <f t="shared" si="6"/>
        <v>486.42</v>
      </c>
      <c r="IE128" s="16"/>
      <c r="IF128" s="16"/>
      <c r="IG128" s="16"/>
      <c r="IH128" s="16"/>
      <c r="II128" s="16"/>
    </row>
    <row r="129" spans="1:243" s="15" customFormat="1" ht="49.5" customHeight="1">
      <c r="A129" s="64">
        <v>117</v>
      </c>
      <c r="B129" s="125" t="s">
        <v>269</v>
      </c>
      <c r="C129" s="72" t="s">
        <v>167</v>
      </c>
      <c r="D129" s="105">
        <v>15</v>
      </c>
      <c r="E129" s="112" t="s">
        <v>246</v>
      </c>
      <c r="F129" s="73">
        <v>693.43</v>
      </c>
      <c r="G129" s="57"/>
      <c r="H129" s="47"/>
      <c r="I129" s="46" t="s">
        <v>39</v>
      </c>
      <c r="J129" s="48">
        <f t="shared" si="7"/>
        <v>1</v>
      </c>
      <c r="K129" s="49" t="s">
        <v>63</v>
      </c>
      <c r="L129" s="49" t="s">
        <v>7</v>
      </c>
      <c r="M129" s="58"/>
      <c r="N129" s="57"/>
      <c r="O129" s="57"/>
      <c r="P129" s="59"/>
      <c r="Q129" s="57"/>
      <c r="R129" s="57"/>
      <c r="S129" s="59"/>
      <c r="T129" s="53"/>
      <c r="U129" s="53"/>
      <c r="V129" s="53"/>
      <c r="W129" s="53"/>
      <c r="X129" s="53"/>
      <c r="Y129" s="53"/>
      <c r="Z129" s="53"/>
      <c r="AA129" s="53"/>
      <c r="AB129" s="53"/>
      <c r="AC129" s="53"/>
      <c r="AD129" s="53"/>
      <c r="AE129" s="53"/>
      <c r="AF129" s="53"/>
      <c r="AG129" s="53"/>
      <c r="AH129" s="53"/>
      <c r="AI129" s="53"/>
      <c r="AJ129" s="53"/>
      <c r="AK129" s="53"/>
      <c r="AL129" s="53"/>
      <c r="AM129" s="53"/>
      <c r="AN129" s="53"/>
      <c r="AO129" s="53"/>
      <c r="AP129" s="53"/>
      <c r="AQ129" s="53"/>
      <c r="AR129" s="53"/>
      <c r="AS129" s="53"/>
      <c r="AT129" s="53"/>
      <c r="AU129" s="53"/>
      <c r="AV129" s="53"/>
      <c r="AW129" s="53"/>
      <c r="AX129" s="53"/>
      <c r="AY129" s="53"/>
      <c r="AZ129" s="53"/>
      <c r="BA129" s="82">
        <f t="shared" si="5"/>
        <v>10401.45</v>
      </c>
      <c r="BB129" s="60">
        <f t="shared" si="8"/>
        <v>10401.45</v>
      </c>
      <c r="BC129" s="56" t="str">
        <f t="shared" si="9"/>
        <v>INR  Ten Thousand Four Hundred &amp; One  and Paise Forty Five Only</v>
      </c>
      <c r="BD129" s="70"/>
      <c r="BE129"/>
      <c r="BF129" s="97">
        <v>613</v>
      </c>
      <c r="BG129" s="104">
        <f t="shared" si="6"/>
        <v>693.43</v>
      </c>
      <c r="IE129" s="16"/>
      <c r="IF129" s="16"/>
      <c r="IG129" s="16"/>
      <c r="IH129" s="16"/>
      <c r="II129" s="16"/>
    </row>
    <row r="130" spans="1:243" s="15" customFormat="1" ht="45.75" customHeight="1">
      <c r="A130" s="64">
        <v>118</v>
      </c>
      <c r="B130" s="125" t="s">
        <v>405</v>
      </c>
      <c r="C130" s="72" t="s">
        <v>168</v>
      </c>
      <c r="D130" s="105">
        <v>7</v>
      </c>
      <c r="E130" s="112" t="s">
        <v>246</v>
      </c>
      <c r="F130" s="73">
        <v>174.2</v>
      </c>
      <c r="G130" s="57"/>
      <c r="H130" s="47"/>
      <c r="I130" s="46" t="s">
        <v>39</v>
      </c>
      <c r="J130" s="48">
        <f t="shared" si="7"/>
        <v>1</v>
      </c>
      <c r="K130" s="49" t="s">
        <v>63</v>
      </c>
      <c r="L130" s="49" t="s">
        <v>7</v>
      </c>
      <c r="M130" s="58"/>
      <c r="N130" s="57"/>
      <c r="O130" s="57"/>
      <c r="P130" s="59"/>
      <c r="Q130" s="57"/>
      <c r="R130" s="57"/>
      <c r="S130" s="59"/>
      <c r="T130" s="53"/>
      <c r="U130" s="53"/>
      <c r="V130" s="53"/>
      <c r="W130" s="53"/>
      <c r="X130" s="53"/>
      <c r="Y130" s="53"/>
      <c r="Z130" s="53"/>
      <c r="AA130" s="53"/>
      <c r="AB130" s="53"/>
      <c r="AC130" s="53"/>
      <c r="AD130" s="53"/>
      <c r="AE130" s="53"/>
      <c r="AF130" s="53"/>
      <c r="AG130" s="53"/>
      <c r="AH130" s="53"/>
      <c r="AI130" s="53"/>
      <c r="AJ130" s="53"/>
      <c r="AK130" s="53"/>
      <c r="AL130" s="53"/>
      <c r="AM130" s="53"/>
      <c r="AN130" s="53"/>
      <c r="AO130" s="53"/>
      <c r="AP130" s="53"/>
      <c r="AQ130" s="53"/>
      <c r="AR130" s="53"/>
      <c r="AS130" s="53"/>
      <c r="AT130" s="53"/>
      <c r="AU130" s="53"/>
      <c r="AV130" s="53"/>
      <c r="AW130" s="53"/>
      <c r="AX130" s="53"/>
      <c r="AY130" s="53"/>
      <c r="AZ130" s="53"/>
      <c r="BA130" s="82">
        <f t="shared" si="5"/>
        <v>1219.4</v>
      </c>
      <c r="BB130" s="60">
        <f t="shared" si="8"/>
        <v>1219.4</v>
      </c>
      <c r="BC130" s="56" t="str">
        <f t="shared" si="9"/>
        <v>INR  One Thousand Two Hundred &amp; Nineteen  and Paise Forty Only</v>
      </c>
      <c r="BD130" s="70"/>
      <c r="BE130"/>
      <c r="BF130" s="97">
        <v>154</v>
      </c>
      <c r="BG130" s="104">
        <f t="shared" si="6"/>
        <v>174.2</v>
      </c>
      <c r="IE130" s="16"/>
      <c r="IF130" s="16"/>
      <c r="IG130" s="16"/>
      <c r="IH130" s="16"/>
      <c r="II130" s="16"/>
    </row>
    <row r="131" spans="1:243" s="15" customFormat="1" ht="48" customHeight="1">
      <c r="A131" s="64">
        <v>119</v>
      </c>
      <c r="B131" s="127" t="s">
        <v>406</v>
      </c>
      <c r="C131" s="72" t="s">
        <v>169</v>
      </c>
      <c r="D131" s="105">
        <v>5</v>
      </c>
      <c r="E131" s="112" t="s">
        <v>246</v>
      </c>
      <c r="F131" s="73">
        <v>762.43</v>
      </c>
      <c r="G131" s="57"/>
      <c r="H131" s="47"/>
      <c r="I131" s="46" t="s">
        <v>39</v>
      </c>
      <c r="J131" s="48">
        <f t="shared" si="7"/>
        <v>1</v>
      </c>
      <c r="K131" s="49" t="s">
        <v>63</v>
      </c>
      <c r="L131" s="49" t="s">
        <v>7</v>
      </c>
      <c r="M131" s="58"/>
      <c r="N131" s="57"/>
      <c r="O131" s="57"/>
      <c r="P131" s="59"/>
      <c r="Q131" s="57"/>
      <c r="R131" s="57"/>
      <c r="S131" s="59"/>
      <c r="T131" s="53"/>
      <c r="U131" s="53"/>
      <c r="V131" s="53"/>
      <c r="W131" s="53"/>
      <c r="X131" s="53"/>
      <c r="Y131" s="53"/>
      <c r="Z131" s="53"/>
      <c r="AA131" s="53"/>
      <c r="AB131" s="53"/>
      <c r="AC131" s="53"/>
      <c r="AD131" s="53"/>
      <c r="AE131" s="53"/>
      <c r="AF131" s="53"/>
      <c r="AG131" s="53"/>
      <c r="AH131" s="53"/>
      <c r="AI131" s="53"/>
      <c r="AJ131" s="53"/>
      <c r="AK131" s="53"/>
      <c r="AL131" s="53"/>
      <c r="AM131" s="53"/>
      <c r="AN131" s="53"/>
      <c r="AO131" s="53"/>
      <c r="AP131" s="53"/>
      <c r="AQ131" s="53"/>
      <c r="AR131" s="53"/>
      <c r="AS131" s="53"/>
      <c r="AT131" s="53"/>
      <c r="AU131" s="53"/>
      <c r="AV131" s="53"/>
      <c r="AW131" s="53"/>
      <c r="AX131" s="53"/>
      <c r="AY131" s="53"/>
      <c r="AZ131" s="53"/>
      <c r="BA131" s="82">
        <f t="shared" si="5"/>
        <v>3812.15</v>
      </c>
      <c r="BB131" s="60">
        <f t="shared" si="8"/>
        <v>3812.15</v>
      </c>
      <c r="BC131" s="56" t="str">
        <f t="shared" si="9"/>
        <v>INR  Three Thousand Eight Hundred &amp; Twelve  and Paise Fifteen Only</v>
      </c>
      <c r="BD131" s="70"/>
      <c r="BE131"/>
      <c r="BF131" s="97">
        <v>674</v>
      </c>
      <c r="BG131" s="104">
        <f t="shared" si="6"/>
        <v>762.43</v>
      </c>
      <c r="IE131" s="16"/>
      <c r="IF131" s="16"/>
      <c r="IG131" s="16"/>
      <c r="IH131" s="16"/>
      <c r="II131" s="16"/>
    </row>
    <row r="132" spans="1:243" s="15" customFormat="1" ht="36" customHeight="1">
      <c r="A132" s="64">
        <v>120</v>
      </c>
      <c r="B132" s="127" t="s">
        <v>407</v>
      </c>
      <c r="C132" s="72" t="s">
        <v>170</v>
      </c>
      <c r="D132" s="105">
        <v>14</v>
      </c>
      <c r="E132" s="112" t="s">
        <v>246</v>
      </c>
      <c r="F132" s="73">
        <v>973.96</v>
      </c>
      <c r="G132" s="57"/>
      <c r="H132" s="47"/>
      <c r="I132" s="46" t="s">
        <v>39</v>
      </c>
      <c r="J132" s="48">
        <f>IF(I132="Less(-)",-1,1)</f>
        <v>1</v>
      </c>
      <c r="K132" s="49" t="s">
        <v>63</v>
      </c>
      <c r="L132" s="49" t="s">
        <v>7</v>
      </c>
      <c r="M132" s="58"/>
      <c r="N132" s="57"/>
      <c r="O132" s="57"/>
      <c r="P132" s="59"/>
      <c r="Q132" s="57"/>
      <c r="R132" s="57"/>
      <c r="S132" s="59"/>
      <c r="T132" s="53"/>
      <c r="U132" s="53"/>
      <c r="V132" s="53"/>
      <c r="W132" s="53"/>
      <c r="X132" s="53"/>
      <c r="Y132" s="53"/>
      <c r="Z132" s="53"/>
      <c r="AA132" s="53"/>
      <c r="AB132" s="53"/>
      <c r="AC132" s="53"/>
      <c r="AD132" s="53"/>
      <c r="AE132" s="53"/>
      <c r="AF132" s="53"/>
      <c r="AG132" s="53"/>
      <c r="AH132" s="53"/>
      <c r="AI132" s="53"/>
      <c r="AJ132" s="53"/>
      <c r="AK132" s="53"/>
      <c r="AL132" s="53"/>
      <c r="AM132" s="53"/>
      <c r="AN132" s="53"/>
      <c r="AO132" s="53"/>
      <c r="AP132" s="53"/>
      <c r="AQ132" s="53"/>
      <c r="AR132" s="53"/>
      <c r="AS132" s="53"/>
      <c r="AT132" s="53"/>
      <c r="AU132" s="53"/>
      <c r="AV132" s="53"/>
      <c r="AW132" s="53"/>
      <c r="AX132" s="53"/>
      <c r="AY132" s="53"/>
      <c r="AZ132" s="53"/>
      <c r="BA132" s="82">
        <f>total_amount_ba($B$2,$D$2,D132,F132,J132,K132,M132)</f>
        <v>13635.44</v>
      </c>
      <c r="BB132" s="60">
        <f>BA132+SUM(N132:AZ132)</f>
        <v>13635.44</v>
      </c>
      <c r="BC132" s="56" t="str">
        <f>SpellNumber(L132,BB132)</f>
        <v>INR  Thirteen Thousand Six Hundred &amp; Thirty Five  and Paise Forty Four Only</v>
      </c>
      <c r="BD132" s="70"/>
      <c r="BE132"/>
      <c r="BF132" s="97">
        <v>861</v>
      </c>
      <c r="BG132" s="104">
        <f t="shared" si="6"/>
        <v>973.96</v>
      </c>
      <c r="IE132" s="16"/>
      <c r="IF132" s="16"/>
      <c r="IG132" s="16"/>
      <c r="IH132" s="16"/>
      <c r="II132" s="16"/>
    </row>
    <row r="133" spans="1:243" s="15" customFormat="1" ht="39.75" customHeight="1">
      <c r="A133" s="64">
        <v>121</v>
      </c>
      <c r="B133" s="127" t="s">
        <v>408</v>
      </c>
      <c r="C133" s="72" t="s">
        <v>171</v>
      </c>
      <c r="D133" s="105">
        <v>10</v>
      </c>
      <c r="E133" s="112" t="s">
        <v>246</v>
      </c>
      <c r="F133" s="73">
        <v>921.93</v>
      </c>
      <c r="G133" s="57"/>
      <c r="H133" s="47"/>
      <c r="I133" s="46" t="s">
        <v>39</v>
      </c>
      <c r="J133" s="48">
        <f t="shared" si="7"/>
        <v>1</v>
      </c>
      <c r="K133" s="49" t="s">
        <v>63</v>
      </c>
      <c r="L133" s="49" t="s">
        <v>7</v>
      </c>
      <c r="M133" s="58"/>
      <c r="N133" s="57"/>
      <c r="O133" s="57"/>
      <c r="P133" s="59"/>
      <c r="Q133" s="57"/>
      <c r="R133" s="57"/>
      <c r="S133" s="59"/>
      <c r="T133" s="53"/>
      <c r="U133" s="53"/>
      <c r="V133" s="53"/>
      <c r="W133" s="53"/>
      <c r="X133" s="53"/>
      <c r="Y133" s="53"/>
      <c r="Z133" s="53"/>
      <c r="AA133" s="53"/>
      <c r="AB133" s="53"/>
      <c r="AC133" s="53"/>
      <c r="AD133" s="53"/>
      <c r="AE133" s="53"/>
      <c r="AF133" s="53"/>
      <c r="AG133" s="53"/>
      <c r="AH133" s="53"/>
      <c r="AI133" s="53"/>
      <c r="AJ133" s="53"/>
      <c r="AK133" s="53"/>
      <c r="AL133" s="53"/>
      <c r="AM133" s="53"/>
      <c r="AN133" s="53"/>
      <c r="AO133" s="53"/>
      <c r="AP133" s="53"/>
      <c r="AQ133" s="53"/>
      <c r="AR133" s="53"/>
      <c r="AS133" s="53"/>
      <c r="AT133" s="53"/>
      <c r="AU133" s="53"/>
      <c r="AV133" s="53"/>
      <c r="AW133" s="53"/>
      <c r="AX133" s="53"/>
      <c r="AY133" s="53"/>
      <c r="AZ133" s="53"/>
      <c r="BA133" s="82">
        <f t="shared" si="5"/>
        <v>9219.3</v>
      </c>
      <c r="BB133" s="60">
        <f t="shared" si="8"/>
        <v>9219.3</v>
      </c>
      <c r="BC133" s="56" t="str">
        <f t="shared" si="9"/>
        <v>INR  Nine Thousand Two Hundred &amp; Nineteen  and Paise Thirty Only</v>
      </c>
      <c r="BD133" s="70"/>
      <c r="BE133"/>
      <c r="BF133" s="97">
        <v>815</v>
      </c>
      <c r="BG133" s="104">
        <f t="shared" si="6"/>
        <v>921.93</v>
      </c>
      <c r="IE133" s="16"/>
      <c r="IF133" s="16"/>
      <c r="IG133" s="16"/>
      <c r="IH133" s="16"/>
      <c r="II133" s="16"/>
    </row>
    <row r="134" spans="1:243" s="15" customFormat="1" ht="48" customHeight="1">
      <c r="A134" s="64">
        <v>122</v>
      </c>
      <c r="B134" s="127" t="s">
        <v>409</v>
      </c>
      <c r="C134" s="72" t="s">
        <v>172</v>
      </c>
      <c r="D134" s="105">
        <v>8</v>
      </c>
      <c r="E134" s="112" t="s">
        <v>246</v>
      </c>
      <c r="F134" s="73">
        <v>166.29</v>
      </c>
      <c r="G134" s="57"/>
      <c r="H134" s="47"/>
      <c r="I134" s="46" t="s">
        <v>39</v>
      </c>
      <c r="J134" s="48">
        <f t="shared" si="7"/>
        <v>1</v>
      </c>
      <c r="K134" s="49" t="s">
        <v>63</v>
      </c>
      <c r="L134" s="49" t="s">
        <v>7</v>
      </c>
      <c r="M134" s="58"/>
      <c r="N134" s="57"/>
      <c r="O134" s="57"/>
      <c r="P134" s="59"/>
      <c r="Q134" s="57"/>
      <c r="R134" s="57"/>
      <c r="S134" s="59"/>
      <c r="T134" s="53"/>
      <c r="U134" s="53"/>
      <c r="V134" s="53"/>
      <c r="W134" s="53"/>
      <c r="X134" s="53"/>
      <c r="Y134" s="53"/>
      <c r="Z134" s="53"/>
      <c r="AA134" s="53"/>
      <c r="AB134" s="53"/>
      <c r="AC134" s="53"/>
      <c r="AD134" s="53"/>
      <c r="AE134" s="53"/>
      <c r="AF134" s="53"/>
      <c r="AG134" s="53"/>
      <c r="AH134" s="53"/>
      <c r="AI134" s="53"/>
      <c r="AJ134" s="53"/>
      <c r="AK134" s="53"/>
      <c r="AL134" s="53"/>
      <c r="AM134" s="53"/>
      <c r="AN134" s="53"/>
      <c r="AO134" s="53"/>
      <c r="AP134" s="53"/>
      <c r="AQ134" s="53"/>
      <c r="AR134" s="53"/>
      <c r="AS134" s="53"/>
      <c r="AT134" s="53"/>
      <c r="AU134" s="53"/>
      <c r="AV134" s="53"/>
      <c r="AW134" s="53"/>
      <c r="AX134" s="53"/>
      <c r="AY134" s="53"/>
      <c r="AZ134" s="53"/>
      <c r="BA134" s="82">
        <f t="shared" si="5"/>
        <v>1330.32</v>
      </c>
      <c r="BB134" s="60">
        <f t="shared" si="8"/>
        <v>1330.32</v>
      </c>
      <c r="BC134" s="56" t="str">
        <f t="shared" si="9"/>
        <v>INR  One Thousand Three Hundred &amp; Thirty  and Paise Thirty Two Only</v>
      </c>
      <c r="BD134" s="70"/>
      <c r="BE134"/>
      <c r="BF134" s="97">
        <v>147</v>
      </c>
      <c r="BG134" s="104">
        <f t="shared" si="6"/>
        <v>166.29</v>
      </c>
      <c r="IE134" s="16"/>
      <c r="IF134" s="16"/>
      <c r="IG134" s="16"/>
      <c r="IH134" s="16"/>
      <c r="II134" s="16"/>
    </row>
    <row r="135" spans="1:243" s="15" customFormat="1" ht="75.75" customHeight="1">
      <c r="A135" s="64">
        <v>123</v>
      </c>
      <c r="B135" s="125" t="s">
        <v>410</v>
      </c>
      <c r="C135" s="72" t="s">
        <v>173</v>
      </c>
      <c r="D135" s="105">
        <v>5</v>
      </c>
      <c r="E135" s="112" t="s">
        <v>246</v>
      </c>
      <c r="F135" s="73">
        <v>511.3</v>
      </c>
      <c r="G135" s="57"/>
      <c r="H135" s="47"/>
      <c r="I135" s="46" t="s">
        <v>39</v>
      </c>
      <c r="J135" s="48">
        <f t="shared" si="7"/>
        <v>1</v>
      </c>
      <c r="K135" s="49" t="s">
        <v>63</v>
      </c>
      <c r="L135" s="49" t="s">
        <v>7</v>
      </c>
      <c r="M135" s="58"/>
      <c r="N135" s="57"/>
      <c r="O135" s="57"/>
      <c r="P135" s="59"/>
      <c r="Q135" s="57"/>
      <c r="R135" s="57"/>
      <c r="S135" s="59"/>
      <c r="T135" s="53"/>
      <c r="U135" s="53"/>
      <c r="V135" s="53"/>
      <c r="W135" s="53"/>
      <c r="X135" s="53"/>
      <c r="Y135" s="53"/>
      <c r="Z135" s="53"/>
      <c r="AA135" s="53"/>
      <c r="AB135" s="53"/>
      <c r="AC135" s="53"/>
      <c r="AD135" s="53"/>
      <c r="AE135" s="53"/>
      <c r="AF135" s="53"/>
      <c r="AG135" s="53"/>
      <c r="AH135" s="53"/>
      <c r="AI135" s="53"/>
      <c r="AJ135" s="53"/>
      <c r="AK135" s="53"/>
      <c r="AL135" s="53"/>
      <c r="AM135" s="53"/>
      <c r="AN135" s="53"/>
      <c r="AO135" s="53"/>
      <c r="AP135" s="53"/>
      <c r="AQ135" s="53"/>
      <c r="AR135" s="53"/>
      <c r="AS135" s="53"/>
      <c r="AT135" s="53"/>
      <c r="AU135" s="53"/>
      <c r="AV135" s="53"/>
      <c r="AW135" s="53"/>
      <c r="AX135" s="53"/>
      <c r="AY135" s="53"/>
      <c r="AZ135" s="53"/>
      <c r="BA135" s="82">
        <f t="shared" si="5"/>
        <v>2556.5</v>
      </c>
      <c r="BB135" s="60">
        <f t="shared" si="8"/>
        <v>2556.5</v>
      </c>
      <c r="BC135" s="56" t="str">
        <f t="shared" si="9"/>
        <v>INR  Two Thousand Five Hundred &amp; Fifty Six  and Paise Fifty Only</v>
      </c>
      <c r="BD135" s="70"/>
      <c r="BE135"/>
      <c r="BF135" s="97">
        <v>452</v>
      </c>
      <c r="BG135" s="104">
        <f t="shared" si="6"/>
        <v>511.3</v>
      </c>
      <c r="IE135" s="16"/>
      <c r="IF135" s="16"/>
      <c r="IG135" s="16"/>
      <c r="IH135" s="16"/>
      <c r="II135" s="16"/>
    </row>
    <row r="136" spans="1:243" s="15" customFormat="1" ht="42" customHeight="1">
      <c r="A136" s="64">
        <v>124</v>
      </c>
      <c r="B136" s="88" t="s">
        <v>411</v>
      </c>
      <c r="C136" s="72" t="s">
        <v>174</v>
      </c>
      <c r="D136" s="105">
        <v>2</v>
      </c>
      <c r="E136" s="112" t="s">
        <v>246</v>
      </c>
      <c r="F136" s="73">
        <v>8868.61</v>
      </c>
      <c r="G136" s="57"/>
      <c r="H136" s="47"/>
      <c r="I136" s="46" t="s">
        <v>39</v>
      </c>
      <c r="J136" s="48">
        <f>IF(I136="Less(-)",-1,1)</f>
        <v>1</v>
      </c>
      <c r="K136" s="49" t="s">
        <v>63</v>
      </c>
      <c r="L136" s="49" t="s">
        <v>7</v>
      </c>
      <c r="M136" s="58"/>
      <c r="N136" s="57"/>
      <c r="O136" s="57"/>
      <c r="P136" s="59"/>
      <c r="Q136" s="57"/>
      <c r="R136" s="57"/>
      <c r="S136" s="59"/>
      <c r="T136" s="53"/>
      <c r="U136" s="53"/>
      <c r="V136" s="53"/>
      <c r="W136" s="53"/>
      <c r="X136" s="53"/>
      <c r="Y136" s="53"/>
      <c r="Z136" s="53"/>
      <c r="AA136" s="53"/>
      <c r="AB136" s="53"/>
      <c r="AC136" s="53"/>
      <c r="AD136" s="53"/>
      <c r="AE136" s="53"/>
      <c r="AF136" s="53"/>
      <c r="AG136" s="53"/>
      <c r="AH136" s="53"/>
      <c r="AI136" s="53"/>
      <c r="AJ136" s="53"/>
      <c r="AK136" s="53"/>
      <c r="AL136" s="53"/>
      <c r="AM136" s="53"/>
      <c r="AN136" s="53"/>
      <c r="AO136" s="53"/>
      <c r="AP136" s="53"/>
      <c r="AQ136" s="53"/>
      <c r="AR136" s="53"/>
      <c r="AS136" s="53"/>
      <c r="AT136" s="53"/>
      <c r="AU136" s="53"/>
      <c r="AV136" s="53"/>
      <c r="AW136" s="53"/>
      <c r="AX136" s="53"/>
      <c r="AY136" s="53"/>
      <c r="AZ136" s="53"/>
      <c r="BA136" s="82">
        <f>total_amount_ba($B$2,$D$2,D136,F136,J136,K136,M136)</f>
        <v>17737.22</v>
      </c>
      <c r="BB136" s="60">
        <f>BA136+SUM(N136:AZ136)</f>
        <v>17737.22</v>
      </c>
      <c r="BC136" s="56" t="str">
        <f>SpellNumber(L136,BB136)</f>
        <v>INR  Seventeen Thousand Seven Hundred &amp; Thirty Seven  and Paise Twenty Two Only</v>
      </c>
      <c r="BD136" s="70"/>
      <c r="BE136"/>
      <c r="BF136" s="97">
        <v>7840</v>
      </c>
      <c r="BG136" s="104">
        <f t="shared" si="6"/>
        <v>8868.61</v>
      </c>
      <c r="IE136" s="16"/>
      <c r="IF136" s="16"/>
      <c r="IG136" s="16"/>
      <c r="IH136" s="16"/>
      <c r="II136" s="16"/>
    </row>
    <row r="137" spans="1:243" s="15" customFormat="1" ht="36" customHeight="1">
      <c r="A137" s="64">
        <v>125</v>
      </c>
      <c r="B137" s="88" t="s">
        <v>412</v>
      </c>
      <c r="C137" s="72" t="s">
        <v>175</v>
      </c>
      <c r="D137" s="105">
        <v>2</v>
      </c>
      <c r="E137" s="112" t="s">
        <v>246</v>
      </c>
      <c r="F137" s="73">
        <v>157.24</v>
      </c>
      <c r="G137" s="57"/>
      <c r="H137" s="47"/>
      <c r="I137" s="46" t="s">
        <v>39</v>
      </c>
      <c r="J137" s="48">
        <f t="shared" si="7"/>
        <v>1</v>
      </c>
      <c r="K137" s="49" t="s">
        <v>63</v>
      </c>
      <c r="L137" s="49" t="s">
        <v>7</v>
      </c>
      <c r="M137" s="58"/>
      <c r="N137" s="57"/>
      <c r="O137" s="57"/>
      <c r="P137" s="59"/>
      <c r="Q137" s="57"/>
      <c r="R137" s="57"/>
      <c r="S137" s="59"/>
      <c r="T137" s="53"/>
      <c r="U137" s="53"/>
      <c r="V137" s="53"/>
      <c r="W137" s="53"/>
      <c r="X137" s="53"/>
      <c r="Y137" s="53"/>
      <c r="Z137" s="53"/>
      <c r="AA137" s="53"/>
      <c r="AB137" s="53"/>
      <c r="AC137" s="53"/>
      <c r="AD137" s="53"/>
      <c r="AE137" s="53"/>
      <c r="AF137" s="53"/>
      <c r="AG137" s="53"/>
      <c r="AH137" s="53"/>
      <c r="AI137" s="53"/>
      <c r="AJ137" s="53"/>
      <c r="AK137" s="53"/>
      <c r="AL137" s="53"/>
      <c r="AM137" s="53"/>
      <c r="AN137" s="53"/>
      <c r="AO137" s="53"/>
      <c r="AP137" s="53"/>
      <c r="AQ137" s="53"/>
      <c r="AR137" s="53"/>
      <c r="AS137" s="53"/>
      <c r="AT137" s="53"/>
      <c r="AU137" s="53"/>
      <c r="AV137" s="53"/>
      <c r="AW137" s="53"/>
      <c r="AX137" s="53"/>
      <c r="AY137" s="53"/>
      <c r="AZ137" s="53"/>
      <c r="BA137" s="82">
        <f t="shared" si="5"/>
        <v>314.48</v>
      </c>
      <c r="BB137" s="60">
        <f t="shared" si="8"/>
        <v>314.48</v>
      </c>
      <c r="BC137" s="56" t="str">
        <f t="shared" si="9"/>
        <v>INR  Three Hundred &amp; Fourteen  and Paise Forty Eight Only</v>
      </c>
      <c r="BD137" s="70"/>
      <c r="BE137"/>
      <c r="BF137" s="97">
        <v>139</v>
      </c>
      <c r="BG137" s="104">
        <f t="shared" si="6"/>
        <v>157.24</v>
      </c>
      <c r="BH137" s="61"/>
      <c r="IE137" s="16"/>
      <c r="IF137" s="16"/>
      <c r="IG137" s="16"/>
      <c r="IH137" s="16"/>
      <c r="II137" s="16"/>
    </row>
    <row r="138" spans="1:243" s="15" customFormat="1" ht="65.25" customHeight="1">
      <c r="A138" s="64">
        <v>126</v>
      </c>
      <c r="B138" s="125" t="s">
        <v>413</v>
      </c>
      <c r="C138" s="72" t="s">
        <v>176</v>
      </c>
      <c r="D138" s="105">
        <v>120</v>
      </c>
      <c r="E138" s="112" t="s">
        <v>245</v>
      </c>
      <c r="F138" s="73">
        <v>330.31</v>
      </c>
      <c r="G138" s="57"/>
      <c r="H138" s="47"/>
      <c r="I138" s="46" t="s">
        <v>39</v>
      </c>
      <c r="J138" s="48">
        <f t="shared" si="7"/>
        <v>1</v>
      </c>
      <c r="K138" s="49" t="s">
        <v>63</v>
      </c>
      <c r="L138" s="49" t="s">
        <v>7</v>
      </c>
      <c r="M138" s="58"/>
      <c r="N138" s="57"/>
      <c r="O138" s="57"/>
      <c r="P138" s="59"/>
      <c r="Q138" s="57"/>
      <c r="R138" s="57"/>
      <c r="S138" s="59"/>
      <c r="T138" s="53"/>
      <c r="U138" s="53"/>
      <c r="V138" s="53"/>
      <c r="W138" s="53"/>
      <c r="X138" s="53"/>
      <c r="Y138" s="53"/>
      <c r="Z138" s="53"/>
      <c r="AA138" s="53"/>
      <c r="AB138" s="53"/>
      <c r="AC138" s="53"/>
      <c r="AD138" s="53"/>
      <c r="AE138" s="53"/>
      <c r="AF138" s="53"/>
      <c r="AG138" s="53"/>
      <c r="AH138" s="53"/>
      <c r="AI138" s="53"/>
      <c r="AJ138" s="53"/>
      <c r="AK138" s="53"/>
      <c r="AL138" s="53"/>
      <c r="AM138" s="53"/>
      <c r="AN138" s="53"/>
      <c r="AO138" s="53"/>
      <c r="AP138" s="53"/>
      <c r="AQ138" s="53"/>
      <c r="AR138" s="53"/>
      <c r="AS138" s="53"/>
      <c r="AT138" s="53"/>
      <c r="AU138" s="53"/>
      <c r="AV138" s="53"/>
      <c r="AW138" s="53"/>
      <c r="AX138" s="53"/>
      <c r="AY138" s="53"/>
      <c r="AZ138" s="53"/>
      <c r="BA138" s="82">
        <f t="shared" si="5"/>
        <v>39637.2</v>
      </c>
      <c r="BB138" s="60">
        <f t="shared" si="8"/>
        <v>39637.2</v>
      </c>
      <c r="BC138" s="56" t="str">
        <f t="shared" si="9"/>
        <v>INR  Thirty Nine Thousand Six Hundred &amp; Thirty Seven  and Paise Twenty Only</v>
      </c>
      <c r="BD138" s="70"/>
      <c r="BE138"/>
      <c r="BF138" s="97">
        <v>292</v>
      </c>
      <c r="BG138" s="104">
        <f t="shared" si="6"/>
        <v>330.31</v>
      </c>
      <c r="IE138" s="16"/>
      <c r="IF138" s="16"/>
      <c r="IG138" s="16"/>
      <c r="IH138" s="16"/>
      <c r="II138" s="16"/>
    </row>
    <row r="139" spans="1:243" s="15" customFormat="1" ht="63" customHeight="1">
      <c r="A139" s="64">
        <v>127</v>
      </c>
      <c r="B139" s="125" t="s">
        <v>414</v>
      </c>
      <c r="C139" s="72" t="s">
        <v>177</v>
      </c>
      <c r="D139" s="119">
        <v>25</v>
      </c>
      <c r="E139" s="112" t="s">
        <v>245</v>
      </c>
      <c r="F139" s="73">
        <v>617.64</v>
      </c>
      <c r="G139" s="57"/>
      <c r="H139" s="47"/>
      <c r="I139" s="46" t="s">
        <v>39</v>
      </c>
      <c r="J139" s="48">
        <f t="shared" si="7"/>
        <v>1</v>
      </c>
      <c r="K139" s="49" t="s">
        <v>63</v>
      </c>
      <c r="L139" s="49" t="s">
        <v>7</v>
      </c>
      <c r="M139" s="58"/>
      <c r="N139" s="57"/>
      <c r="O139" s="57"/>
      <c r="P139" s="59"/>
      <c r="Q139" s="57"/>
      <c r="R139" s="57"/>
      <c r="S139" s="59"/>
      <c r="T139" s="53"/>
      <c r="U139" s="53"/>
      <c r="V139" s="53"/>
      <c r="W139" s="53"/>
      <c r="X139" s="53"/>
      <c r="Y139" s="53"/>
      <c r="Z139" s="53"/>
      <c r="AA139" s="53"/>
      <c r="AB139" s="53"/>
      <c r="AC139" s="53"/>
      <c r="AD139" s="53"/>
      <c r="AE139" s="53"/>
      <c r="AF139" s="53"/>
      <c r="AG139" s="53"/>
      <c r="AH139" s="53"/>
      <c r="AI139" s="53"/>
      <c r="AJ139" s="53"/>
      <c r="AK139" s="53"/>
      <c r="AL139" s="53"/>
      <c r="AM139" s="53"/>
      <c r="AN139" s="53"/>
      <c r="AO139" s="53"/>
      <c r="AP139" s="53"/>
      <c r="AQ139" s="53"/>
      <c r="AR139" s="53"/>
      <c r="AS139" s="53"/>
      <c r="AT139" s="53"/>
      <c r="AU139" s="53"/>
      <c r="AV139" s="53"/>
      <c r="AW139" s="53"/>
      <c r="AX139" s="53"/>
      <c r="AY139" s="53"/>
      <c r="AZ139" s="53"/>
      <c r="BA139" s="82">
        <f t="shared" si="5"/>
        <v>15441</v>
      </c>
      <c r="BB139" s="60">
        <f t="shared" si="8"/>
        <v>15441</v>
      </c>
      <c r="BC139" s="56" t="str">
        <f t="shared" si="9"/>
        <v>INR  Fifteen Thousand Four Hundred &amp; Forty One  Only</v>
      </c>
      <c r="BD139" s="70"/>
      <c r="BE139"/>
      <c r="BF139" s="97">
        <v>546</v>
      </c>
      <c r="BG139" s="104">
        <f t="shared" si="6"/>
        <v>617.64</v>
      </c>
      <c r="IE139" s="16"/>
      <c r="IF139" s="16"/>
      <c r="IG139" s="16"/>
      <c r="IH139" s="16"/>
      <c r="II139" s="16"/>
    </row>
    <row r="140" spans="1:243" s="15" customFormat="1" ht="64.5" customHeight="1">
      <c r="A140" s="64">
        <v>128</v>
      </c>
      <c r="B140" s="125" t="s">
        <v>285</v>
      </c>
      <c r="C140" s="72" t="s">
        <v>178</v>
      </c>
      <c r="D140" s="105">
        <v>20</v>
      </c>
      <c r="E140" s="112" t="s">
        <v>246</v>
      </c>
      <c r="F140" s="73">
        <v>220.58</v>
      </c>
      <c r="G140" s="57"/>
      <c r="H140" s="47"/>
      <c r="I140" s="46" t="s">
        <v>39</v>
      </c>
      <c r="J140" s="48">
        <f>IF(I140="Less(-)",-1,1)</f>
        <v>1</v>
      </c>
      <c r="K140" s="49" t="s">
        <v>63</v>
      </c>
      <c r="L140" s="49" t="s">
        <v>7</v>
      </c>
      <c r="M140" s="58"/>
      <c r="N140" s="57"/>
      <c r="O140" s="57"/>
      <c r="P140" s="59"/>
      <c r="Q140" s="57"/>
      <c r="R140" s="57"/>
      <c r="S140" s="59"/>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3"/>
      <c r="AY140" s="53"/>
      <c r="AZ140" s="53"/>
      <c r="BA140" s="82">
        <f>total_amount_ba($B$2,$D$2,D140,F140,J140,K140,M140)</f>
        <v>4411.6</v>
      </c>
      <c r="BB140" s="60">
        <f>BA140+SUM(N140:AZ140)</f>
        <v>4411.6</v>
      </c>
      <c r="BC140" s="56" t="str">
        <f>SpellNumber(L140,BB140)</f>
        <v>INR  Four Thousand Four Hundred &amp; Eleven  and Paise Sixty Only</v>
      </c>
      <c r="BD140" s="70"/>
      <c r="BE140"/>
      <c r="BF140" s="97">
        <v>195</v>
      </c>
      <c r="BG140" s="104">
        <f t="shared" si="6"/>
        <v>220.58</v>
      </c>
      <c r="IE140" s="16"/>
      <c r="IF140" s="16"/>
      <c r="IG140" s="16"/>
      <c r="IH140" s="16"/>
      <c r="II140" s="16"/>
    </row>
    <row r="141" spans="1:243" s="15" customFormat="1" ht="61.5" customHeight="1">
      <c r="A141" s="64">
        <v>129</v>
      </c>
      <c r="B141" s="125" t="s">
        <v>286</v>
      </c>
      <c r="C141" s="72" t="s">
        <v>179</v>
      </c>
      <c r="D141" s="113">
        <v>40</v>
      </c>
      <c r="E141" s="112" t="s">
        <v>246</v>
      </c>
      <c r="F141" s="73">
        <v>135.74</v>
      </c>
      <c r="G141" s="57"/>
      <c r="H141" s="47"/>
      <c r="I141" s="46" t="s">
        <v>39</v>
      </c>
      <c r="J141" s="48">
        <f t="shared" si="7"/>
        <v>1</v>
      </c>
      <c r="K141" s="49" t="s">
        <v>63</v>
      </c>
      <c r="L141" s="49" t="s">
        <v>7</v>
      </c>
      <c r="M141" s="58"/>
      <c r="N141" s="57"/>
      <c r="O141" s="57"/>
      <c r="P141" s="59"/>
      <c r="Q141" s="57"/>
      <c r="R141" s="57"/>
      <c r="S141" s="59"/>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3"/>
      <c r="AY141" s="53"/>
      <c r="AZ141" s="53"/>
      <c r="BA141" s="82">
        <f t="shared" si="5"/>
        <v>5429.6</v>
      </c>
      <c r="BB141" s="60">
        <f t="shared" si="8"/>
        <v>5429.6</v>
      </c>
      <c r="BC141" s="56" t="str">
        <f t="shared" si="9"/>
        <v>INR  Five Thousand Four Hundred &amp; Twenty Nine  and Paise Sixty Only</v>
      </c>
      <c r="BD141" s="70"/>
      <c r="BE141"/>
      <c r="BF141" s="97">
        <v>120</v>
      </c>
      <c r="BG141" s="104">
        <f t="shared" si="6"/>
        <v>135.74</v>
      </c>
      <c r="IE141" s="16"/>
      <c r="IF141" s="16"/>
      <c r="IG141" s="16"/>
      <c r="IH141" s="16"/>
      <c r="II141" s="16"/>
    </row>
    <row r="142" spans="1:243" s="15" customFormat="1" ht="61.5" customHeight="1">
      <c r="A142" s="64">
        <v>130</v>
      </c>
      <c r="B142" s="125" t="s">
        <v>287</v>
      </c>
      <c r="C142" s="72" t="s">
        <v>180</v>
      </c>
      <c r="D142" s="113">
        <v>20</v>
      </c>
      <c r="E142" s="112" t="s">
        <v>246</v>
      </c>
      <c r="F142" s="73">
        <v>166.29</v>
      </c>
      <c r="G142" s="57"/>
      <c r="H142" s="47"/>
      <c r="I142" s="46" t="s">
        <v>39</v>
      </c>
      <c r="J142" s="48">
        <f>IF(I142="Less(-)",-1,1)</f>
        <v>1</v>
      </c>
      <c r="K142" s="49" t="s">
        <v>63</v>
      </c>
      <c r="L142" s="49" t="s">
        <v>7</v>
      </c>
      <c r="M142" s="58"/>
      <c r="N142" s="57"/>
      <c r="O142" s="57"/>
      <c r="P142" s="59"/>
      <c r="Q142" s="57"/>
      <c r="R142" s="57"/>
      <c r="S142" s="59"/>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3"/>
      <c r="AY142" s="53"/>
      <c r="AZ142" s="53"/>
      <c r="BA142" s="82">
        <f>total_amount_ba($B$2,$D$2,D142,F142,J142,K142,M142)</f>
        <v>3325.8</v>
      </c>
      <c r="BB142" s="60">
        <f>BA142+SUM(N142:AZ142)</f>
        <v>3325.8</v>
      </c>
      <c r="BC142" s="56" t="str">
        <f>SpellNumber(L142,BB142)</f>
        <v>INR  Three Thousand Three Hundred &amp; Twenty Five  and Paise Eighty Only</v>
      </c>
      <c r="BD142" s="70"/>
      <c r="BE142"/>
      <c r="BF142" s="97">
        <v>147</v>
      </c>
      <c r="BG142" s="104">
        <f t="shared" si="6"/>
        <v>166.29</v>
      </c>
      <c r="IE142" s="16"/>
      <c r="IF142" s="16"/>
      <c r="IG142" s="16"/>
      <c r="IH142" s="16"/>
      <c r="II142" s="16"/>
    </row>
    <row r="143" spans="1:243" s="15" customFormat="1" ht="64.5" customHeight="1">
      <c r="A143" s="64">
        <v>131</v>
      </c>
      <c r="B143" s="125" t="s">
        <v>288</v>
      </c>
      <c r="C143" s="72" t="s">
        <v>181</v>
      </c>
      <c r="D143" s="105">
        <v>6</v>
      </c>
      <c r="E143" s="112" t="s">
        <v>246</v>
      </c>
      <c r="F143" s="73">
        <v>37.33</v>
      </c>
      <c r="G143" s="57"/>
      <c r="H143" s="47"/>
      <c r="I143" s="46" t="s">
        <v>39</v>
      </c>
      <c r="J143" s="48">
        <f>IF(I143="Less(-)",-1,1)</f>
        <v>1</v>
      </c>
      <c r="K143" s="49" t="s">
        <v>63</v>
      </c>
      <c r="L143" s="49" t="s">
        <v>7</v>
      </c>
      <c r="M143" s="58"/>
      <c r="N143" s="57"/>
      <c r="O143" s="57"/>
      <c r="P143" s="59"/>
      <c r="Q143" s="57"/>
      <c r="R143" s="57"/>
      <c r="S143" s="59"/>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3"/>
      <c r="AY143" s="53"/>
      <c r="AZ143" s="53"/>
      <c r="BA143" s="82">
        <f>total_amount_ba($B$2,$D$2,D143,F143,J143,K143,M143)</f>
        <v>223.98</v>
      </c>
      <c r="BB143" s="60">
        <f>BA143+SUM(N143:AZ143)</f>
        <v>223.98</v>
      </c>
      <c r="BC143" s="56" t="str">
        <f>SpellNumber(L143,BB143)</f>
        <v>INR  Two Hundred &amp; Twenty Three  and Paise Ninety Eight Only</v>
      </c>
      <c r="BD143" s="70"/>
      <c r="BE143"/>
      <c r="BF143" s="97">
        <v>33</v>
      </c>
      <c r="BG143" s="104">
        <f aca="true" t="shared" si="10" ref="BG143:BG188">BF143*1.12*1.01</f>
        <v>37.33</v>
      </c>
      <c r="IE143" s="16"/>
      <c r="IF143" s="16"/>
      <c r="IG143" s="16"/>
      <c r="IH143" s="16"/>
      <c r="II143" s="16"/>
    </row>
    <row r="144" spans="1:243" s="15" customFormat="1" ht="63.75" customHeight="1">
      <c r="A144" s="64">
        <v>132</v>
      </c>
      <c r="B144" s="125" t="s">
        <v>415</v>
      </c>
      <c r="C144" s="72" t="s">
        <v>182</v>
      </c>
      <c r="D144" s="113">
        <v>50</v>
      </c>
      <c r="E144" s="112" t="s">
        <v>246</v>
      </c>
      <c r="F144" s="73">
        <v>23.76</v>
      </c>
      <c r="G144" s="57"/>
      <c r="H144" s="47"/>
      <c r="I144" s="46" t="s">
        <v>39</v>
      </c>
      <c r="J144" s="48">
        <f>IF(I144="Less(-)",-1,1)</f>
        <v>1</v>
      </c>
      <c r="K144" s="49" t="s">
        <v>63</v>
      </c>
      <c r="L144" s="49" t="s">
        <v>7</v>
      </c>
      <c r="M144" s="58"/>
      <c r="N144" s="57"/>
      <c r="O144" s="57"/>
      <c r="P144" s="59"/>
      <c r="Q144" s="57"/>
      <c r="R144" s="57"/>
      <c r="S144" s="59"/>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3"/>
      <c r="AY144" s="53"/>
      <c r="AZ144" s="53"/>
      <c r="BA144" s="82">
        <f>total_amount_ba($B$2,$D$2,D144,F144,J144,K144,M144)</f>
        <v>1188</v>
      </c>
      <c r="BB144" s="60">
        <f>BA144+SUM(N144:AZ144)</f>
        <v>1188</v>
      </c>
      <c r="BC144" s="56" t="str">
        <f>SpellNumber(L144,BB144)</f>
        <v>INR  One Thousand One Hundred &amp; Eighty Eight  Only</v>
      </c>
      <c r="BD144" s="70"/>
      <c r="BE144"/>
      <c r="BF144" s="97">
        <v>21</v>
      </c>
      <c r="BG144" s="104">
        <f t="shared" si="10"/>
        <v>23.76</v>
      </c>
      <c r="IE144" s="16"/>
      <c r="IF144" s="16"/>
      <c r="IG144" s="16"/>
      <c r="IH144" s="16"/>
      <c r="II144" s="16"/>
    </row>
    <row r="145" spans="1:243" s="15" customFormat="1" ht="174.75" customHeight="1">
      <c r="A145" s="64">
        <v>133</v>
      </c>
      <c r="B145" s="125" t="s">
        <v>416</v>
      </c>
      <c r="C145" s="72" t="s">
        <v>183</v>
      </c>
      <c r="D145" s="113">
        <v>120</v>
      </c>
      <c r="E145" s="112" t="s">
        <v>245</v>
      </c>
      <c r="F145" s="73">
        <v>64.48</v>
      </c>
      <c r="G145" s="57"/>
      <c r="H145" s="47"/>
      <c r="I145" s="46" t="s">
        <v>39</v>
      </c>
      <c r="J145" s="48">
        <f>IF(I145="Less(-)",-1,1)</f>
        <v>1</v>
      </c>
      <c r="K145" s="49" t="s">
        <v>63</v>
      </c>
      <c r="L145" s="49" t="s">
        <v>7</v>
      </c>
      <c r="M145" s="58"/>
      <c r="N145" s="57"/>
      <c r="O145" s="57"/>
      <c r="P145" s="59"/>
      <c r="Q145" s="57"/>
      <c r="R145" s="57"/>
      <c r="S145" s="59"/>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3"/>
      <c r="AY145" s="53"/>
      <c r="AZ145" s="53"/>
      <c r="BA145" s="82">
        <f>total_amount_ba($B$2,$D$2,D145,F145,J145,K145,M145)</f>
        <v>7737.6</v>
      </c>
      <c r="BB145" s="60">
        <f>BA145+SUM(N145:AZ145)</f>
        <v>7737.6</v>
      </c>
      <c r="BC145" s="56" t="str">
        <f>SpellNumber(L145,BB145)</f>
        <v>INR  Seven Thousand Seven Hundred &amp; Thirty Seven  and Paise Sixty Only</v>
      </c>
      <c r="BD145" s="70"/>
      <c r="BE145"/>
      <c r="BF145" s="97">
        <v>57</v>
      </c>
      <c r="BG145" s="104">
        <f t="shared" si="10"/>
        <v>64.48</v>
      </c>
      <c r="IE145" s="16"/>
      <c r="IF145" s="16"/>
      <c r="IG145" s="16"/>
      <c r="IH145" s="16"/>
      <c r="II145" s="16"/>
    </row>
    <row r="146" spans="1:243" s="15" customFormat="1" ht="186.75" customHeight="1">
      <c r="A146" s="64">
        <v>134</v>
      </c>
      <c r="B146" s="125" t="s">
        <v>417</v>
      </c>
      <c r="C146" s="72" t="s">
        <v>184</v>
      </c>
      <c r="D146" s="113">
        <v>25</v>
      </c>
      <c r="E146" s="112" t="s">
        <v>245</v>
      </c>
      <c r="F146" s="73">
        <v>105.2</v>
      </c>
      <c r="G146" s="57"/>
      <c r="H146" s="47"/>
      <c r="I146" s="46" t="s">
        <v>39</v>
      </c>
      <c r="J146" s="48">
        <f t="shared" si="7"/>
        <v>1</v>
      </c>
      <c r="K146" s="49" t="s">
        <v>63</v>
      </c>
      <c r="L146" s="49" t="s">
        <v>7</v>
      </c>
      <c r="M146" s="58"/>
      <c r="N146" s="57"/>
      <c r="O146" s="57"/>
      <c r="P146" s="59"/>
      <c r="Q146" s="57"/>
      <c r="R146" s="57"/>
      <c r="S146" s="59"/>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3"/>
      <c r="AY146" s="53"/>
      <c r="AZ146" s="53"/>
      <c r="BA146" s="82">
        <f aca="true" t="shared" si="11" ref="BA146:BA185">total_amount_ba($B$2,$D$2,D146,F146,J146,K146,M146)</f>
        <v>2630</v>
      </c>
      <c r="BB146" s="60">
        <f t="shared" si="8"/>
        <v>2630</v>
      </c>
      <c r="BC146" s="56" t="str">
        <f t="shared" si="9"/>
        <v>INR  Two Thousand Six Hundred &amp; Thirty  Only</v>
      </c>
      <c r="BD146" s="70"/>
      <c r="BE146"/>
      <c r="BF146" s="97">
        <v>93</v>
      </c>
      <c r="BG146" s="104">
        <f t="shared" si="10"/>
        <v>105.2</v>
      </c>
      <c r="IE146" s="16"/>
      <c r="IF146" s="16"/>
      <c r="IG146" s="16"/>
      <c r="IH146" s="16"/>
      <c r="II146" s="16"/>
    </row>
    <row r="147" spans="1:243" s="15" customFormat="1" ht="33" customHeight="1">
      <c r="A147" s="64">
        <v>135</v>
      </c>
      <c r="B147" s="125" t="s">
        <v>418</v>
      </c>
      <c r="C147" s="72" t="s">
        <v>185</v>
      </c>
      <c r="D147" s="105">
        <v>14</v>
      </c>
      <c r="E147" s="112" t="s">
        <v>246</v>
      </c>
      <c r="F147" s="73">
        <v>96.15</v>
      </c>
      <c r="G147" s="57"/>
      <c r="H147" s="47"/>
      <c r="I147" s="46" t="s">
        <v>39</v>
      </c>
      <c r="J147" s="48">
        <f t="shared" si="7"/>
        <v>1</v>
      </c>
      <c r="K147" s="49" t="s">
        <v>63</v>
      </c>
      <c r="L147" s="49" t="s">
        <v>7</v>
      </c>
      <c r="M147" s="58"/>
      <c r="N147" s="57"/>
      <c r="O147" s="57"/>
      <c r="P147" s="59"/>
      <c r="Q147" s="57"/>
      <c r="R147" s="57"/>
      <c r="S147" s="59"/>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3"/>
      <c r="AY147" s="53"/>
      <c r="AZ147" s="53"/>
      <c r="BA147" s="82">
        <f t="shared" si="11"/>
        <v>1346.1</v>
      </c>
      <c r="BB147" s="60">
        <f t="shared" si="8"/>
        <v>1346.1</v>
      </c>
      <c r="BC147" s="56" t="str">
        <f t="shared" si="9"/>
        <v>INR  One Thousand Three Hundred &amp; Forty Six  and Paise Ten Only</v>
      </c>
      <c r="BD147" s="70"/>
      <c r="BE147"/>
      <c r="BF147" s="97">
        <v>85</v>
      </c>
      <c r="BG147" s="104">
        <f t="shared" si="10"/>
        <v>96.15</v>
      </c>
      <c r="IE147" s="16"/>
      <c r="IF147" s="16"/>
      <c r="IG147" s="16"/>
      <c r="IH147" s="16"/>
      <c r="II147" s="16"/>
    </row>
    <row r="148" spans="1:243" s="15" customFormat="1" ht="32.25" customHeight="1">
      <c r="A148" s="64">
        <v>136</v>
      </c>
      <c r="B148" s="125" t="s">
        <v>419</v>
      </c>
      <c r="C148" s="72" t="s">
        <v>186</v>
      </c>
      <c r="D148" s="105">
        <v>14</v>
      </c>
      <c r="E148" s="112" t="s">
        <v>246</v>
      </c>
      <c r="F148" s="73">
        <v>115.38</v>
      </c>
      <c r="G148" s="57"/>
      <c r="H148" s="47"/>
      <c r="I148" s="46" t="s">
        <v>39</v>
      </c>
      <c r="J148" s="48">
        <f>IF(I148="Less(-)",-1,1)</f>
        <v>1</v>
      </c>
      <c r="K148" s="49" t="s">
        <v>63</v>
      </c>
      <c r="L148" s="49" t="s">
        <v>7</v>
      </c>
      <c r="M148" s="58"/>
      <c r="N148" s="57"/>
      <c r="O148" s="57"/>
      <c r="P148" s="59"/>
      <c r="Q148" s="57"/>
      <c r="R148" s="57"/>
      <c r="S148" s="59"/>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3"/>
      <c r="AY148" s="53"/>
      <c r="AZ148" s="53"/>
      <c r="BA148" s="82">
        <f>total_amount_ba($B$2,$D$2,D148,F148,J148,K148,M148)</f>
        <v>1615.32</v>
      </c>
      <c r="BB148" s="60">
        <f>BA148+SUM(N148:AZ148)</f>
        <v>1615.32</v>
      </c>
      <c r="BC148" s="56" t="str">
        <f>SpellNumber(L148,BB148)</f>
        <v>INR  One Thousand Six Hundred &amp; Fifteen  and Paise Thirty Two Only</v>
      </c>
      <c r="BD148" s="70"/>
      <c r="BE148"/>
      <c r="BF148" s="97">
        <v>102</v>
      </c>
      <c r="BG148" s="104">
        <f t="shared" si="10"/>
        <v>115.38</v>
      </c>
      <c r="IE148" s="16"/>
      <c r="IF148" s="16"/>
      <c r="IG148" s="16"/>
      <c r="IH148" s="16"/>
      <c r="II148" s="16"/>
    </row>
    <row r="149" spans="1:243" s="15" customFormat="1" ht="33" customHeight="1">
      <c r="A149" s="64">
        <v>137</v>
      </c>
      <c r="B149" s="125" t="s">
        <v>420</v>
      </c>
      <c r="C149" s="72" t="s">
        <v>187</v>
      </c>
      <c r="D149" s="113">
        <v>8</v>
      </c>
      <c r="E149" s="112" t="s">
        <v>246</v>
      </c>
      <c r="F149" s="73">
        <v>252.26</v>
      </c>
      <c r="G149" s="57"/>
      <c r="H149" s="47"/>
      <c r="I149" s="46" t="s">
        <v>39</v>
      </c>
      <c r="J149" s="48">
        <f t="shared" si="7"/>
        <v>1</v>
      </c>
      <c r="K149" s="49" t="s">
        <v>63</v>
      </c>
      <c r="L149" s="49" t="s">
        <v>7</v>
      </c>
      <c r="M149" s="58"/>
      <c r="N149" s="57"/>
      <c r="O149" s="57"/>
      <c r="P149" s="59"/>
      <c r="Q149" s="57"/>
      <c r="R149" s="57"/>
      <c r="S149" s="59"/>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3"/>
      <c r="AY149" s="53"/>
      <c r="AZ149" s="53"/>
      <c r="BA149" s="82">
        <f t="shared" si="11"/>
        <v>2018.08</v>
      </c>
      <c r="BB149" s="60">
        <f t="shared" si="8"/>
        <v>2018.08</v>
      </c>
      <c r="BC149" s="56" t="str">
        <f t="shared" si="9"/>
        <v>INR  Two Thousand  &amp;Eighteen  and Paise Eight Only</v>
      </c>
      <c r="BD149" s="70"/>
      <c r="BE149"/>
      <c r="BF149" s="97">
        <v>223</v>
      </c>
      <c r="BG149" s="104">
        <f t="shared" si="10"/>
        <v>252.26</v>
      </c>
      <c r="IE149" s="16"/>
      <c r="IF149" s="16"/>
      <c r="IG149" s="16"/>
      <c r="IH149" s="16"/>
      <c r="II149" s="16"/>
    </row>
    <row r="150" spans="1:243" s="15" customFormat="1" ht="33.75" customHeight="1">
      <c r="A150" s="64">
        <v>138</v>
      </c>
      <c r="B150" s="125" t="s">
        <v>270</v>
      </c>
      <c r="C150" s="72" t="s">
        <v>188</v>
      </c>
      <c r="D150" s="105">
        <v>16</v>
      </c>
      <c r="E150" s="112" t="s">
        <v>246</v>
      </c>
      <c r="F150" s="73">
        <v>152.71</v>
      </c>
      <c r="G150" s="57"/>
      <c r="H150" s="47"/>
      <c r="I150" s="46" t="s">
        <v>39</v>
      </c>
      <c r="J150" s="48">
        <f aca="true" t="shared" si="12" ref="J150:J195">IF(I150="Less(-)",-1,1)</f>
        <v>1</v>
      </c>
      <c r="K150" s="49" t="s">
        <v>63</v>
      </c>
      <c r="L150" s="49" t="s">
        <v>7</v>
      </c>
      <c r="M150" s="58"/>
      <c r="N150" s="57"/>
      <c r="O150" s="57"/>
      <c r="P150" s="59"/>
      <c r="Q150" s="57"/>
      <c r="R150" s="57"/>
      <c r="S150" s="59"/>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3"/>
      <c r="AY150" s="53"/>
      <c r="AZ150" s="53"/>
      <c r="BA150" s="82">
        <f t="shared" si="11"/>
        <v>2443.36</v>
      </c>
      <c r="BB150" s="60">
        <f aca="true" t="shared" si="13" ref="BB150:BB195">BA150+SUM(N150:AZ150)</f>
        <v>2443.36</v>
      </c>
      <c r="BC150" s="56" t="str">
        <f aca="true" t="shared" si="14" ref="BC150:BC195">SpellNumber(L150,BB150)</f>
        <v>INR  Two Thousand Four Hundred &amp; Forty Three  and Paise Thirty Six Only</v>
      </c>
      <c r="BD150" s="70"/>
      <c r="BE150"/>
      <c r="BF150" s="97">
        <v>135</v>
      </c>
      <c r="BG150" s="104">
        <f t="shared" si="10"/>
        <v>152.71</v>
      </c>
      <c r="IE150" s="16"/>
      <c r="IF150" s="16"/>
      <c r="IG150" s="16"/>
      <c r="IH150" s="16"/>
      <c r="II150" s="16"/>
    </row>
    <row r="151" spans="1:243" s="15" customFormat="1" ht="296.25" customHeight="1">
      <c r="A151" s="64">
        <v>139</v>
      </c>
      <c r="B151" s="125" t="s">
        <v>421</v>
      </c>
      <c r="C151" s="72" t="s">
        <v>189</v>
      </c>
      <c r="D151" s="105">
        <v>8</v>
      </c>
      <c r="E151" s="112" t="s">
        <v>246</v>
      </c>
      <c r="F151" s="73">
        <v>8504.36</v>
      </c>
      <c r="G151" s="57"/>
      <c r="H151" s="47"/>
      <c r="I151" s="46" t="s">
        <v>39</v>
      </c>
      <c r="J151" s="48">
        <f t="shared" si="12"/>
        <v>1</v>
      </c>
      <c r="K151" s="49" t="s">
        <v>63</v>
      </c>
      <c r="L151" s="49" t="s">
        <v>7</v>
      </c>
      <c r="M151" s="58"/>
      <c r="N151" s="57"/>
      <c r="O151" s="57"/>
      <c r="P151" s="59"/>
      <c r="Q151" s="57"/>
      <c r="R151" s="57"/>
      <c r="S151" s="59"/>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3"/>
      <c r="AY151" s="53"/>
      <c r="AZ151" s="53"/>
      <c r="BA151" s="82">
        <f t="shared" si="11"/>
        <v>68034.88</v>
      </c>
      <c r="BB151" s="60">
        <f t="shared" si="13"/>
        <v>68034.88</v>
      </c>
      <c r="BC151" s="56" t="str">
        <f t="shared" si="14"/>
        <v>INR  Sixty Eight Thousand  &amp;Thirty Four  and Paise Eighty Eight Only</v>
      </c>
      <c r="BD151" s="70"/>
      <c r="BE151"/>
      <c r="BF151" s="97">
        <v>7518</v>
      </c>
      <c r="BG151" s="104">
        <f t="shared" si="10"/>
        <v>8504.36</v>
      </c>
      <c r="IE151" s="16"/>
      <c r="IF151" s="16"/>
      <c r="IG151" s="16"/>
      <c r="IH151" s="16"/>
      <c r="II151" s="16"/>
    </row>
    <row r="152" spans="1:243" s="15" customFormat="1" ht="324" customHeight="1">
      <c r="A152" s="64">
        <v>140</v>
      </c>
      <c r="B152" s="125" t="s">
        <v>422</v>
      </c>
      <c r="C152" s="72" t="s">
        <v>190</v>
      </c>
      <c r="D152" s="113">
        <v>1</v>
      </c>
      <c r="E152" s="120" t="s">
        <v>246</v>
      </c>
      <c r="F152" s="73">
        <v>105847.52</v>
      </c>
      <c r="G152" s="57"/>
      <c r="H152" s="47"/>
      <c r="I152" s="46" t="s">
        <v>39</v>
      </c>
      <c r="J152" s="48">
        <f>IF(I152="Less(-)",-1,1)</f>
        <v>1</v>
      </c>
      <c r="K152" s="49" t="s">
        <v>63</v>
      </c>
      <c r="L152" s="49" t="s">
        <v>7</v>
      </c>
      <c r="M152" s="58"/>
      <c r="N152" s="57"/>
      <c r="O152" s="57"/>
      <c r="P152" s="59"/>
      <c r="Q152" s="57"/>
      <c r="R152" s="57"/>
      <c r="S152" s="59"/>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3"/>
      <c r="AY152" s="53"/>
      <c r="AZ152" s="53"/>
      <c r="BA152" s="82">
        <f>total_amount_ba($B$2,$D$2,D152,F152,J152,K152,M152)</f>
        <v>105847.52</v>
      </c>
      <c r="BB152" s="60">
        <f>BA152+SUM(N152:AZ152)</f>
        <v>105847.52</v>
      </c>
      <c r="BC152" s="56" t="str">
        <f>SpellNumber(L152,BB152)</f>
        <v>INR  One Lakh Five Thousand Eight Hundred &amp; Forty Seven  and Paise Fifty Two Only</v>
      </c>
      <c r="BD152" s="70"/>
      <c r="BE152"/>
      <c r="BF152" s="97">
        <v>93571</v>
      </c>
      <c r="BG152" s="104">
        <f t="shared" si="10"/>
        <v>105847.52</v>
      </c>
      <c r="IE152" s="16"/>
      <c r="IF152" s="16"/>
      <c r="IG152" s="16"/>
      <c r="IH152" s="16"/>
      <c r="II152" s="16"/>
    </row>
    <row r="153" spans="1:243" s="15" customFormat="1" ht="285" customHeight="1">
      <c r="A153" s="64">
        <v>141</v>
      </c>
      <c r="B153" s="128" t="s">
        <v>423</v>
      </c>
      <c r="C153" s="72" t="s">
        <v>191</v>
      </c>
      <c r="D153" s="121">
        <v>1</v>
      </c>
      <c r="E153" s="122" t="s">
        <v>246</v>
      </c>
      <c r="F153" s="123">
        <v>19069.77</v>
      </c>
      <c r="G153" s="57"/>
      <c r="H153" s="47"/>
      <c r="I153" s="46" t="s">
        <v>39</v>
      </c>
      <c r="J153" s="48">
        <f t="shared" si="12"/>
        <v>1</v>
      </c>
      <c r="K153" s="49" t="s">
        <v>63</v>
      </c>
      <c r="L153" s="49" t="s">
        <v>7</v>
      </c>
      <c r="M153" s="58"/>
      <c r="N153" s="57"/>
      <c r="O153" s="57"/>
      <c r="P153" s="59"/>
      <c r="Q153" s="57"/>
      <c r="R153" s="57"/>
      <c r="S153" s="59"/>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3"/>
      <c r="AY153" s="53"/>
      <c r="AZ153" s="53"/>
      <c r="BA153" s="82">
        <f t="shared" si="11"/>
        <v>19069.77</v>
      </c>
      <c r="BB153" s="60">
        <f t="shared" si="13"/>
        <v>19069.77</v>
      </c>
      <c r="BC153" s="56" t="str">
        <f t="shared" si="14"/>
        <v>INR  Nineteen Thousand  &amp;Sixty Nine  and Paise Seventy Seven Only</v>
      </c>
      <c r="BD153" s="70"/>
      <c r="BE153"/>
      <c r="BF153" s="102">
        <v>16858</v>
      </c>
      <c r="BG153" s="104">
        <f t="shared" si="10"/>
        <v>19069.77</v>
      </c>
      <c r="IE153" s="16"/>
      <c r="IF153" s="16"/>
      <c r="IG153" s="16"/>
      <c r="IH153" s="16"/>
      <c r="II153" s="16"/>
    </row>
    <row r="154" spans="1:243" s="15" customFormat="1" ht="66" customHeight="1">
      <c r="A154" s="64">
        <v>142</v>
      </c>
      <c r="B154" s="129" t="s">
        <v>424</v>
      </c>
      <c r="C154" s="72" t="s">
        <v>192</v>
      </c>
      <c r="D154" s="90">
        <v>1</v>
      </c>
      <c r="E154" s="91" t="s">
        <v>425</v>
      </c>
      <c r="F154" s="92">
        <v>8387.85</v>
      </c>
      <c r="G154" s="57"/>
      <c r="H154" s="47"/>
      <c r="I154" s="46" t="s">
        <v>39</v>
      </c>
      <c r="J154" s="48">
        <f t="shared" si="12"/>
        <v>1</v>
      </c>
      <c r="K154" s="49" t="s">
        <v>63</v>
      </c>
      <c r="L154" s="49" t="s">
        <v>7</v>
      </c>
      <c r="M154" s="58"/>
      <c r="N154" s="57"/>
      <c r="O154" s="57"/>
      <c r="P154" s="59"/>
      <c r="Q154" s="57"/>
      <c r="R154" s="57"/>
      <c r="S154" s="59"/>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3"/>
      <c r="AY154" s="53"/>
      <c r="AZ154" s="53"/>
      <c r="BA154" s="82">
        <f t="shared" si="11"/>
        <v>8387.85</v>
      </c>
      <c r="BB154" s="60">
        <f t="shared" si="13"/>
        <v>8387.85</v>
      </c>
      <c r="BC154" s="56" t="str">
        <f t="shared" si="14"/>
        <v>INR  Eight Thousand Three Hundred &amp; Eighty Seven  and Paise Eighty Five Only</v>
      </c>
      <c r="BD154" s="70"/>
      <c r="BE154"/>
      <c r="BF154" s="103">
        <v>7415</v>
      </c>
      <c r="BG154" s="104">
        <f t="shared" si="10"/>
        <v>8387.85</v>
      </c>
      <c r="IE154" s="16"/>
      <c r="IF154" s="16"/>
      <c r="IG154" s="16"/>
      <c r="IH154" s="16"/>
      <c r="II154" s="16"/>
    </row>
    <row r="155" spans="1:243" s="15" customFormat="1" ht="57" customHeight="1">
      <c r="A155" s="64">
        <v>143</v>
      </c>
      <c r="B155" s="93" t="s">
        <v>426</v>
      </c>
      <c r="C155" s="72" t="s">
        <v>193</v>
      </c>
      <c r="D155" s="90">
        <v>1</v>
      </c>
      <c r="E155" s="91" t="s">
        <v>246</v>
      </c>
      <c r="F155" s="92">
        <v>10977.16</v>
      </c>
      <c r="G155" s="57"/>
      <c r="H155" s="47"/>
      <c r="I155" s="46" t="s">
        <v>39</v>
      </c>
      <c r="J155" s="48">
        <f>IF(I155="Less(-)",-1,1)</f>
        <v>1</v>
      </c>
      <c r="K155" s="49" t="s">
        <v>63</v>
      </c>
      <c r="L155" s="49" t="s">
        <v>7</v>
      </c>
      <c r="M155" s="58"/>
      <c r="N155" s="57"/>
      <c r="O155" s="57"/>
      <c r="P155" s="59"/>
      <c r="Q155" s="57"/>
      <c r="R155" s="57"/>
      <c r="S155" s="59"/>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3"/>
      <c r="AY155" s="53"/>
      <c r="AZ155" s="53"/>
      <c r="BA155" s="82">
        <f>total_amount_ba($B$2,$D$2,D155,F155,J155,K155,M155)</f>
        <v>10977.16</v>
      </c>
      <c r="BB155" s="60">
        <f>BA155+SUM(N155:AZ155)</f>
        <v>10977.16</v>
      </c>
      <c r="BC155" s="56" t="str">
        <f>SpellNumber(L155,BB155)</f>
        <v>INR  Ten Thousand Nine Hundred &amp; Seventy Seven  and Paise Sixteen Only</v>
      </c>
      <c r="BD155" s="70"/>
      <c r="BE155"/>
      <c r="BF155" s="103">
        <v>9704</v>
      </c>
      <c r="BG155" s="104">
        <f t="shared" si="10"/>
        <v>10977.16</v>
      </c>
      <c r="IE155" s="16"/>
      <c r="IF155" s="16"/>
      <c r="IG155" s="16"/>
      <c r="IH155" s="16"/>
      <c r="II155" s="16"/>
    </row>
    <row r="156" spans="1:243" s="15" customFormat="1" ht="184.5" customHeight="1">
      <c r="A156" s="64">
        <v>144</v>
      </c>
      <c r="B156" s="93" t="s">
        <v>427</v>
      </c>
      <c r="C156" s="72" t="s">
        <v>194</v>
      </c>
      <c r="D156" s="90">
        <v>1</v>
      </c>
      <c r="E156" s="91" t="s">
        <v>425</v>
      </c>
      <c r="F156" s="92">
        <v>25105.85</v>
      </c>
      <c r="G156" s="57"/>
      <c r="H156" s="47"/>
      <c r="I156" s="46" t="s">
        <v>39</v>
      </c>
      <c r="J156" s="48">
        <f t="shared" si="12"/>
        <v>1</v>
      </c>
      <c r="K156" s="49" t="s">
        <v>63</v>
      </c>
      <c r="L156" s="49" t="s">
        <v>7</v>
      </c>
      <c r="M156" s="58"/>
      <c r="N156" s="57"/>
      <c r="O156" s="57"/>
      <c r="P156" s="59"/>
      <c r="Q156" s="57"/>
      <c r="R156" s="57"/>
      <c r="S156" s="59"/>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3"/>
      <c r="AY156" s="53"/>
      <c r="AZ156" s="53"/>
      <c r="BA156" s="82">
        <f t="shared" si="11"/>
        <v>25105.85</v>
      </c>
      <c r="BB156" s="60">
        <f t="shared" si="13"/>
        <v>25105.85</v>
      </c>
      <c r="BC156" s="56" t="str">
        <f t="shared" si="14"/>
        <v>INR  Twenty Five Thousand One Hundred &amp; Five  and Paise Eighty Five Only</v>
      </c>
      <c r="BD156" s="70"/>
      <c r="BE156"/>
      <c r="BF156" s="103">
        <v>22194</v>
      </c>
      <c r="BG156" s="104">
        <f t="shared" si="10"/>
        <v>25105.85</v>
      </c>
      <c r="IE156" s="16"/>
      <c r="IF156" s="16"/>
      <c r="IG156" s="16"/>
      <c r="IH156" s="16"/>
      <c r="II156" s="16"/>
    </row>
    <row r="157" spans="1:243" s="15" customFormat="1" ht="154.5" customHeight="1">
      <c r="A157" s="64">
        <v>145</v>
      </c>
      <c r="B157" s="93" t="s">
        <v>428</v>
      </c>
      <c r="C157" s="72" t="s">
        <v>195</v>
      </c>
      <c r="D157" s="90">
        <v>4</v>
      </c>
      <c r="E157" s="91" t="s">
        <v>425</v>
      </c>
      <c r="F157" s="92">
        <v>4451.27</v>
      </c>
      <c r="G157" s="57"/>
      <c r="H157" s="47"/>
      <c r="I157" s="46" t="s">
        <v>39</v>
      </c>
      <c r="J157" s="48">
        <f t="shared" si="12"/>
        <v>1</v>
      </c>
      <c r="K157" s="49" t="s">
        <v>63</v>
      </c>
      <c r="L157" s="49" t="s">
        <v>7</v>
      </c>
      <c r="M157" s="58"/>
      <c r="N157" s="57"/>
      <c r="O157" s="57"/>
      <c r="P157" s="59"/>
      <c r="Q157" s="57"/>
      <c r="R157" s="57"/>
      <c r="S157" s="59"/>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3"/>
      <c r="AY157" s="53"/>
      <c r="AZ157" s="53"/>
      <c r="BA157" s="82">
        <f t="shared" si="11"/>
        <v>17805.08</v>
      </c>
      <c r="BB157" s="60">
        <f t="shared" si="13"/>
        <v>17805.08</v>
      </c>
      <c r="BC157" s="56" t="str">
        <f t="shared" si="14"/>
        <v>INR  Seventeen Thousand Eight Hundred &amp; Five  and Paise Eight Only</v>
      </c>
      <c r="BD157" s="70"/>
      <c r="BE157"/>
      <c r="BF157" s="103">
        <v>3935</v>
      </c>
      <c r="BG157" s="104">
        <f t="shared" si="10"/>
        <v>4451.27</v>
      </c>
      <c r="IE157" s="16"/>
      <c r="IF157" s="16"/>
      <c r="IG157" s="16"/>
      <c r="IH157" s="16"/>
      <c r="II157" s="16"/>
    </row>
    <row r="158" spans="1:243" s="15" customFormat="1" ht="69" customHeight="1">
      <c r="A158" s="64">
        <v>146</v>
      </c>
      <c r="B158" s="93" t="s">
        <v>429</v>
      </c>
      <c r="C158" s="72" t="s">
        <v>196</v>
      </c>
      <c r="D158" s="90">
        <v>2</v>
      </c>
      <c r="E158" s="91" t="s">
        <v>425</v>
      </c>
      <c r="F158" s="92">
        <v>3580.25</v>
      </c>
      <c r="G158" s="57"/>
      <c r="H158" s="47"/>
      <c r="I158" s="46" t="s">
        <v>39</v>
      </c>
      <c r="J158" s="48">
        <f>IF(I158="Less(-)",-1,1)</f>
        <v>1</v>
      </c>
      <c r="K158" s="49" t="s">
        <v>63</v>
      </c>
      <c r="L158" s="49" t="s">
        <v>7</v>
      </c>
      <c r="M158" s="58"/>
      <c r="N158" s="57"/>
      <c r="O158" s="57"/>
      <c r="P158" s="59"/>
      <c r="Q158" s="57"/>
      <c r="R158" s="57"/>
      <c r="S158" s="59"/>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3"/>
      <c r="AY158" s="53"/>
      <c r="AZ158" s="53"/>
      <c r="BA158" s="82">
        <f>total_amount_ba($B$2,$D$2,D158,F158,J158,K158,M158)</f>
        <v>7160.5</v>
      </c>
      <c r="BB158" s="60">
        <f>BA158+SUM(N158:AZ158)</f>
        <v>7160.5</v>
      </c>
      <c r="BC158" s="56" t="str">
        <f>SpellNumber(L158,BB158)</f>
        <v>INR  Seven Thousand One Hundred &amp; Sixty  and Paise Fifty Only</v>
      </c>
      <c r="BD158" s="70"/>
      <c r="BE158"/>
      <c r="BF158" s="103">
        <v>3165</v>
      </c>
      <c r="BG158" s="104">
        <f t="shared" si="10"/>
        <v>3580.25</v>
      </c>
      <c r="IE158" s="16"/>
      <c r="IF158" s="16"/>
      <c r="IG158" s="16"/>
      <c r="IH158" s="16"/>
      <c r="II158" s="16"/>
    </row>
    <row r="159" spans="1:243" s="15" customFormat="1" ht="68.25" customHeight="1">
      <c r="A159" s="64">
        <v>147</v>
      </c>
      <c r="B159" s="93" t="s">
        <v>274</v>
      </c>
      <c r="C159" s="72" t="s">
        <v>197</v>
      </c>
      <c r="D159" s="90">
        <v>47</v>
      </c>
      <c r="E159" s="91" t="s">
        <v>425</v>
      </c>
      <c r="F159" s="92">
        <v>242.08</v>
      </c>
      <c r="G159" s="57"/>
      <c r="H159" s="47"/>
      <c r="I159" s="46" t="s">
        <v>39</v>
      </c>
      <c r="J159" s="48">
        <f>IF(I159="Less(-)",-1,1)</f>
        <v>1</v>
      </c>
      <c r="K159" s="49" t="s">
        <v>63</v>
      </c>
      <c r="L159" s="49" t="s">
        <v>7</v>
      </c>
      <c r="M159" s="58"/>
      <c r="N159" s="57"/>
      <c r="O159" s="57"/>
      <c r="P159" s="59"/>
      <c r="Q159" s="57"/>
      <c r="R159" s="57"/>
      <c r="S159" s="59"/>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3"/>
      <c r="AY159" s="53"/>
      <c r="AZ159" s="53"/>
      <c r="BA159" s="82">
        <f>total_amount_ba($B$2,$D$2,D159,F159,J159,K159,M159)</f>
        <v>11377.76</v>
      </c>
      <c r="BB159" s="60">
        <f>BA159+SUM(N159:AZ159)</f>
        <v>11377.76</v>
      </c>
      <c r="BC159" s="56" t="str">
        <f>SpellNumber(L159,BB159)</f>
        <v>INR  Eleven Thousand Three Hundred &amp; Seventy Seven  and Paise Seventy Six Only</v>
      </c>
      <c r="BD159" s="70"/>
      <c r="BE159"/>
      <c r="BF159" s="103">
        <v>214</v>
      </c>
      <c r="BG159" s="104">
        <f t="shared" si="10"/>
        <v>242.08</v>
      </c>
      <c r="IE159" s="16"/>
      <c r="IF159" s="16"/>
      <c r="IG159" s="16"/>
      <c r="IH159" s="16"/>
      <c r="II159" s="16"/>
    </row>
    <row r="160" spans="1:243" s="15" customFormat="1" ht="67.5" customHeight="1">
      <c r="A160" s="64">
        <v>148</v>
      </c>
      <c r="B160" s="93" t="s">
        <v>275</v>
      </c>
      <c r="C160" s="72" t="s">
        <v>198</v>
      </c>
      <c r="D160" s="90">
        <v>27</v>
      </c>
      <c r="E160" s="91" t="s">
        <v>425</v>
      </c>
      <c r="F160" s="92">
        <v>113.12</v>
      </c>
      <c r="G160" s="57"/>
      <c r="H160" s="47"/>
      <c r="I160" s="46" t="s">
        <v>39</v>
      </c>
      <c r="J160" s="48">
        <f>IF(I160="Less(-)",-1,1)</f>
        <v>1</v>
      </c>
      <c r="K160" s="49" t="s">
        <v>63</v>
      </c>
      <c r="L160" s="49" t="s">
        <v>7</v>
      </c>
      <c r="M160" s="58"/>
      <c r="N160" s="57"/>
      <c r="O160" s="57"/>
      <c r="P160" s="59"/>
      <c r="Q160" s="57"/>
      <c r="R160" s="57"/>
      <c r="S160" s="59"/>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3"/>
      <c r="AY160" s="53"/>
      <c r="AZ160" s="53"/>
      <c r="BA160" s="82">
        <f>total_amount_ba($B$2,$D$2,D160,F160,J160,K160,M160)</f>
        <v>3054.24</v>
      </c>
      <c r="BB160" s="60">
        <f>BA160+SUM(N160:AZ160)</f>
        <v>3054.24</v>
      </c>
      <c r="BC160" s="56" t="str">
        <f>SpellNumber(L160,BB160)</f>
        <v>INR  Three Thousand  &amp;Fifty Four  and Paise Twenty Four Only</v>
      </c>
      <c r="BD160" s="70"/>
      <c r="BE160"/>
      <c r="BF160" s="103">
        <v>100</v>
      </c>
      <c r="BG160" s="104">
        <f t="shared" si="10"/>
        <v>113.12</v>
      </c>
      <c r="IE160" s="16"/>
      <c r="IF160" s="16"/>
      <c r="IG160" s="16"/>
      <c r="IH160" s="16"/>
      <c r="II160" s="16"/>
    </row>
    <row r="161" spans="1:243" s="15" customFormat="1" ht="33" customHeight="1">
      <c r="A161" s="64">
        <v>149</v>
      </c>
      <c r="B161" s="93" t="s">
        <v>430</v>
      </c>
      <c r="C161" s="72" t="s">
        <v>199</v>
      </c>
      <c r="D161" s="90">
        <v>3</v>
      </c>
      <c r="E161" s="91" t="s">
        <v>246</v>
      </c>
      <c r="F161" s="92">
        <v>346.15</v>
      </c>
      <c r="G161" s="57"/>
      <c r="H161" s="47"/>
      <c r="I161" s="46" t="s">
        <v>39</v>
      </c>
      <c r="J161" s="48">
        <f>IF(I161="Less(-)",-1,1)</f>
        <v>1</v>
      </c>
      <c r="K161" s="49" t="s">
        <v>63</v>
      </c>
      <c r="L161" s="49" t="s">
        <v>7</v>
      </c>
      <c r="M161" s="58"/>
      <c r="N161" s="57"/>
      <c r="O161" s="57"/>
      <c r="P161" s="59"/>
      <c r="Q161" s="57"/>
      <c r="R161" s="57"/>
      <c r="S161" s="59"/>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3"/>
      <c r="AY161" s="53"/>
      <c r="AZ161" s="53"/>
      <c r="BA161" s="82">
        <f>total_amount_ba($B$2,$D$2,D161,F161,J161,K161,M161)</f>
        <v>1038.45</v>
      </c>
      <c r="BB161" s="60">
        <f>BA161+SUM(N161:AZ161)</f>
        <v>1038.45</v>
      </c>
      <c r="BC161" s="56" t="str">
        <f>SpellNumber(L161,BB161)</f>
        <v>INR  One Thousand  &amp;Thirty Eight  and Paise Forty Five Only</v>
      </c>
      <c r="BD161" s="70"/>
      <c r="BE161"/>
      <c r="BF161" s="103">
        <v>306</v>
      </c>
      <c r="BG161" s="104">
        <f t="shared" si="10"/>
        <v>346.15</v>
      </c>
      <c r="IE161" s="16"/>
      <c r="IF161" s="16"/>
      <c r="IG161" s="16"/>
      <c r="IH161" s="16"/>
      <c r="II161" s="16"/>
    </row>
    <row r="162" spans="1:243" s="15" customFormat="1" ht="66" customHeight="1">
      <c r="A162" s="64">
        <v>150</v>
      </c>
      <c r="B162" s="93" t="s">
        <v>431</v>
      </c>
      <c r="C162" s="72" t="s">
        <v>200</v>
      </c>
      <c r="D162" s="90">
        <v>60</v>
      </c>
      <c r="E162" s="91" t="s">
        <v>245</v>
      </c>
      <c r="F162" s="92">
        <v>143.66</v>
      </c>
      <c r="G162" s="57"/>
      <c r="H162" s="47"/>
      <c r="I162" s="46" t="s">
        <v>39</v>
      </c>
      <c r="J162" s="48">
        <f t="shared" si="12"/>
        <v>1</v>
      </c>
      <c r="K162" s="49" t="s">
        <v>63</v>
      </c>
      <c r="L162" s="49" t="s">
        <v>7</v>
      </c>
      <c r="M162" s="58"/>
      <c r="N162" s="57"/>
      <c r="O162" s="57"/>
      <c r="P162" s="59"/>
      <c r="Q162" s="57"/>
      <c r="R162" s="57"/>
      <c r="S162" s="59"/>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3"/>
      <c r="AY162" s="53"/>
      <c r="AZ162" s="53"/>
      <c r="BA162" s="82">
        <f t="shared" si="11"/>
        <v>8619.6</v>
      </c>
      <c r="BB162" s="60">
        <f t="shared" si="13"/>
        <v>8619.6</v>
      </c>
      <c r="BC162" s="56" t="str">
        <f t="shared" si="14"/>
        <v>INR  Eight Thousand Six Hundred &amp; Nineteen  and Paise Sixty Only</v>
      </c>
      <c r="BD162" s="70"/>
      <c r="BE162"/>
      <c r="BF162" s="103">
        <v>127</v>
      </c>
      <c r="BG162" s="104">
        <f t="shared" si="10"/>
        <v>143.66</v>
      </c>
      <c r="IE162" s="16"/>
      <c r="IF162" s="16"/>
      <c r="IG162" s="16"/>
      <c r="IH162" s="16"/>
      <c r="II162" s="16"/>
    </row>
    <row r="163" spans="1:243" s="15" customFormat="1" ht="65.25" customHeight="1">
      <c r="A163" s="64">
        <v>151</v>
      </c>
      <c r="B163" s="93" t="s">
        <v>432</v>
      </c>
      <c r="C163" s="72" t="s">
        <v>201</v>
      </c>
      <c r="D163" s="90">
        <v>105</v>
      </c>
      <c r="E163" s="91" t="s">
        <v>245</v>
      </c>
      <c r="F163" s="92">
        <v>143.66</v>
      </c>
      <c r="G163" s="57"/>
      <c r="H163" s="47"/>
      <c r="I163" s="46" t="s">
        <v>39</v>
      </c>
      <c r="J163" s="48">
        <f t="shared" si="12"/>
        <v>1</v>
      </c>
      <c r="K163" s="49" t="s">
        <v>63</v>
      </c>
      <c r="L163" s="49" t="s">
        <v>7</v>
      </c>
      <c r="M163" s="58"/>
      <c r="N163" s="57"/>
      <c r="O163" s="57"/>
      <c r="P163" s="59"/>
      <c r="Q163" s="57"/>
      <c r="R163" s="57"/>
      <c r="S163" s="59"/>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3"/>
      <c r="AY163" s="53"/>
      <c r="AZ163" s="53"/>
      <c r="BA163" s="82">
        <f t="shared" si="11"/>
        <v>15084.3</v>
      </c>
      <c r="BB163" s="60">
        <f t="shared" si="13"/>
        <v>15084.3</v>
      </c>
      <c r="BC163" s="56" t="str">
        <f t="shared" si="14"/>
        <v>INR  Fifteen Thousand  &amp;Eighty Four  and Paise Thirty Only</v>
      </c>
      <c r="BD163" s="70"/>
      <c r="BE163"/>
      <c r="BF163" s="103">
        <v>127</v>
      </c>
      <c r="BG163" s="104">
        <f t="shared" si="10"/>
        <v>143.66</v>
      </c>
      <c r="IE163" s="16"/>
      <c r="IF163" s="16"/>
      <c r="IG163" s="16"/>
      <c r="IH163" s="16"/>
      <c r="II163" s="16"/>
    </row>
    <row r="164" spans="1:243" s="15" customFormat="1" ht="113.25" customHeight="1">
      <c r="A164" s="64">
        <v>152</v>
      </c>
      <c r="B164" s="93" t="s">
        <v>433</v>
      </c>
      <c r="C164" s="72" t="s">
        <v>202</v>
      </c>
      <c r="D164" s="90">
        <v>65</v>
      </c>
      <c r="E164" s="91" t="s">
        <v>245</v>
      </c>
      <c r="F164" s="92">
        <v>183.25</v>
      </c>
      <c r="G164" s="57"/>
      <c r="H164" s="47"/>
      <c r="I164" s="46" t="s">
        <v>39</v>
      </c>
      <c r="J164" s="48">
        <f t="shared" si="12"/>
        <v>1</v>
      </c>
      <c r="K164" s="49" t="s">
        <v>63</v>
      </c>
      <c r="L164" s="49" t="s">
        <v>7</v>
      </c>
      <c r="M164" s="58"/>
      <c r="N164" s="57"/>
      <c r="O164" s="57"/>
      <c r="P164" s="59"/>
      <c r="Q164" s="57"/>
      <c r="R164" s="57"/>
      <c r="S164" s="59"/>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3"/>
      <c r="AY164" s="53"/>
      <c r="AZ164" s="53"/>
      <c r="BA164" s="82">
        <f t="shared" si="11"/>
        <v>11911.25</v>
      </c>
      <c r="BB164" s="60">
        <f t="shared" si="13"/>
        <v>11911.25</v>
      </c>
      <c r="BC164" s="56" t="str">
        <f t="shared" si="14"/>
        <v>INR  Eleven Thousand Nine Hundred &amp; Eleven  and Paise Twenty Five Only</v>
      </c>
      <c r="BD164" s="70"/>
      <c r="BE164"/>
      <c r="BF164" s="103">
        <v>162</v>
      </c>
      <c r="BG164" s="104">
        <f t="shared" si="10"/>
        <v>183.25</v>
      </c>
      <c r="IE164" s="16"/>
      <c r="IF164" s="16"/>
      <c r="IG164" s="16"/>
      <c r="IH164" s="16"/>
      <c r="II164" s="16"/>
    </row>
    <row r="165" spans="1:243" s="15" customFormat="1" ht="54" customHeight="1">
      <c r="A165" s="64">
        <v>153</v>
      </c>
      <c r="B165" s="93" t="s">
        <v>434</v>
      </c>
      <c r="C165" s="72" t="s">
        <v>203</v>
      </c>
      <c r="D165" s="90">
        <v>40</v>
      </c>
      <c r="E165" s="91" t="s">
        <v>245</v>
      </c>
      <c r="F165" s="92">
        <v>67.87</v>
      </c>
      <c r="G165" s="57"/>
      <c r="H165" s="47"/>
      <c r="I165" s="46" t="s">
        <v>39</v>
      </c>
      <c r="J165" s="48">
        <f t="shared" si="12"/>
        <v>1</v>
      </c>
      <c r="K165" s="49" t="s">
        <v>63</v>
      </c>
      <c r="L165" s="49" t="s">
        <v>7</v>
      </c>
      <c r="M165" s="58"/>
      <c r="N165" s="57"/>
      <c r="O165" s="57"/>
      <c r="P165" s="59"/>
      <c r="Q165" s="57"/>
      <c r="R165" s="57"/>
      <c r="S165" s="59"/>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3"/>
      <c r="AY165" s="53"/>
      <c r="AZ165" s="53"/>
      <c r="BA165" s="82">
        <f t="shared" si="11"/>
        <v>2714.8</v>
      </c>
      <c r="BB165" s="60">
        <f t="shared" si="13"/>
        <v>2714.8</v>
      </c>
      <c r="BC165" s="56" t="str">
        <f t="shared" si="14"/>
        <v>INR  Two Thousand Seven Hundred &amp; Fourteen  and Paise Eighty Only</v>
      </c>
      <c r="BD165" s="70"/>
      <c r="BE165"/>
      <c r="BF165" s="103">
        <v>60</v>
      </c>
      <c r="BG165" s="104">
        <f t="shared" si="10"/>
        <v>67.87</v>
      </c>
      <c r="IE165" s="16"/>
      <c r="IF165" s="16"/>
      <c r="IG165" s="16"/>
      <c r="IH165" s="16"/>
      <c r="II165" s="16"/>
    </row>
    <row r="166" spans="1:243" s="15" customFormat="1" ht="52.5" customHeight="1">
      <c r="A166" s="64">
        <v>154</v>
      </c>
      <c r="B166" s="93" t="s">
        <v>435</v>
      </c>
      <c r="C166" s="72" t="s">
        <v>204</v>
      </c>
      <c r="D166" s="90">
        <v>6</v>
      </c>
      <c r="E166" s="91" t="s">
        <v>245</v>
      </c>
      <c r="F166" s="92">
        <v>373.3</v>
      </c>
      <c r="G166" s="57"/>
      <c r="H166" s="47"/>
      <c r="I166" s="46" t="s">
        <v>39</v>
      </c>
      <c r="J166" s="48">
        <f t="shared" si="12"/>
        <v>1</v>
      </c>
      <c r="K166" s="49" t="s">
        <v>63</v>
      </c>
      <c r="L166" s="49" t="s">
        <v>7</v>
      </c>
      <c r="M166" s="58"/>
      <c r="N166" s="57"/>
      <c r="O166" s="57"/>
      <c r="P166" s="59"/>
      <c r="Q166" s="57"/>
      <c r="R166" s="57"/>
      <c r="S166" s="59"/>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3"/>
      <c r="AY166" s="53"/>
      <c r="AZ166" s="53"/>
      <c r="BA166" s="82">
        <f t="shared" si="11"/>
        <v>2239.8</v>
      </c>
      <c r="BB166" s="60">
        <f t="shared" si="13"/>
        <v>2239.8</v>
      </c>
      <c r="BC166" s="56" t="str">
        <f t="shared" si="14"/>
        <v>INR  Two Thousand Two Hundred &amp; Thirty Nine  and Paise Eighty Only</v>
      </c>
      <c r="BD166" s="70"/>
      <c r="BE166"/>
      <c r="BF166" s="103">
        <v>330</v>
      </c>
      <c r="BG166" s="104">
        <f t="shared" si="10"/>
        <v>373.3</v>
      </c>
      <c r="IE166" s="16"/>
      <c r="IF166" s="16"/>
      <c r="IG166" s="16"/>
      <c r="IH166" s="16"/>
      <c r="II166" s="16"/>
    </row>
    <row r="167" spans="1:243" s="15" customFormat="1" ht="51.75" customHeight="1">
      <c r="A167" s="64">
        <v>155</v>
      </c>
      <c r="B167" s="93" t="s">
        <v>436</v>
      </c>
      <c r="C167" s="72" t="s">
        <v>205</v>
      </c>
      <c r="D167" s="90">
        <v>6</v>
      </c>
      <c r="E167" s="91" t="s">
        <v>245</v>
      </c>
      <c r="F167" s="92">
        <v>278.28</v>
      </c>
      <c r="G167" s="57"/>
      <c r="H167" s="47"/>
      <c r="I167" s="46" t="s">
        <v>39</v>
      </c>
      <c r="J167" s="48">
        <f t="shared" si="12"/>
        <v>1</v>
      </c>
      <c r="K167" s="49" t="s">
        <v>63</v>
      </c>
      <c r="L167" s="49" t="s">
        <v>7</v>
      </c>
      <c r="M167" s="58"/>
      <c r="N167" s="57"/>
      <c r="O167" s="57"/>
      <c r="P167" s="59"/>
      <c r="Q167" s="57"/>
      <c r="R167" s="57"/>
      <c r="S167" s="59"/>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3"/>
      <c r="AY167" s="53"/>
      <c r="AZ167" s="53"/>
      <c r="BA167" s="82">
        <f t="shared" si="11"/>
        <v>1669.68</v>
      </c>
      <c r="BB167" s="60">
        <f t="shared" si="13"/>
        <v>1669.68</v>
      </c>
      <c r="BC167" s="56" t="str">
        <f t="shared" si="14"/>
        <v>INR  One Thousand Six Hundred &amp; Sixty Nine  and Paise Sixty Eight Only</v>
      </c>
      <c r="BD167" s="70"/>
      <c r="BE167"/>
      <c r="BF167" s="103">
        <v>246</v>
      </c>
      <c r="BG167" s="104">
        <f t="shared" si="10"/>
        <v>278.28</v>
      </c>
      <c r="IE167" s="16"/>
      <c r="IF167" s="16"/>
      <c r="IG167" s="16"/>
      <c r="IH167" s="16"/>
      <c r="II167" s="16"/>
    </row>
    <row r="168" spans="1:243" s="15" customFormat="1" ht="84" customHeight="1">
      <c r="A168" s="64">
        <v>156</v>
      </c>
      <c r="B168" s="93" t="s">
        <v>437</v>
      </c>
      <c r="C168" s="72" t="s">
        <v>206</v>
      </c>
      <c r="D168" s="90">
        <v>3</v>
      </c>
      <c r="E168" s="91" t="s">
        <v>425</v>
      </c>
      <c r="F168" s="92">
        <v>361.98</v>
      </c>
      <c r="G168" s="57"/>
      <c r="H168" s="47"/>
      <c r="I168" s="46" t="s">
        <v>39</v>
      </c>
      <c r="J168" s="48">
        <f t="shared" si="12"/>
        <v>1</v>
      </c>
      <c r="K168" s="49" t="s">
        <v>63</v>
      </c>
      <c r="L168" s="49" t="s">
        <v>7</v>
      </c>
      <c r="M168" s="58"/>
      <c r="N168" s="57"/>
      <c r="O168" s="57"/>
      <c r="P168" s="59"/>
      <c r="Q168" s="57"/>
      <c r="R168" s="57"/>
      <c r="S168" s="59"/>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3"/>
      <c r="AY168" s="53"/>
      <c r="AZ168" s="53"/>
      <c r="BA168" s="82">
        <f t="shared" si="11"/>
        <v>1085.94</v>
      </c>
      <c r="BB168" s="60">
        <f t="shared" si="13"/>
        <v>1085.94</v>
      </c>
      <c r="BC168" s="56" t="str">
        <f t="shared" si="14"/>
        <v>INR  One Thousand  &amp;Eighty Five  and Paise Ninety Four Only</v>
      </c>
      <c r="BD168" s="70"/>
      <c r="BE168"/>
      <c r="BF168" s="103">
        <v>320</v>
      </c>
      <c r="BG168" s="104">
        <f t="shared" si="10"/>
        <v>361.98</v>
      </c>
      <c r="IE168" s="16"/>
      <c r="IF168" s="16"/>
      <c r="IG168" s="16"/>
      <c r="IH168" s="16"/>
      <c r="II168" s="16"/>
    </row>
    <row r="169" spans="1:243" s="15" customFormat="1" ht="84" customHeight="1">
      <c r="A169" s="64">
        <v>157</v>
      </c>
      <c r="B169" s="93" t="s">
        <v>438</v>
      </c>
      <c r="C169" s="72" t="s">
        <v>207</v>
      </c>
      <c r="D169" s="90">
        <v>6</v>
      </c>
      <c r="E169" s="91" t="s">
        <v>425</v>
      </c>
      <c r="F169" s="92">
        <v>200.22</v>
      </c>
      <c r="G169" s="57"/>
      <c r="H169" s="47"/>
      <c r="I169" s="46" t="s">
        <v>39</v>
      </c>
      <c r="J169" s="48">
        <f t="shared" si="12"/>
        <v>1</v>
      </c>
      <c r="K169" s="49" t="s">
        <v>63</v>
      </c>
      <c r="L169" s="49" t="s">
        <v>7</v>
      </c>
      <c r="M169" s="58"/>
      <c r="N169" s="57"/>
      <c r="O169" s="57"/>
      <c r="P169" s="59"/>
      <c r="Q169" s="57"/>
      <c r="R169" s="57"/>
      <c r="S169" s="59"/>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3"/>
      <c r="AY169" s="53"/>
      <c r="AZ169" s="53"/>
      <c r="BA169" s="82">
        <f t="shared" si="11"/>
        <v>1201.32</v>
      </c>
      <c r="BB169" s="60">
        <f t="shared" si="13"/>
        <v>1201.32</v>
      </c>
      <c r="BC169" s="56" t="str">
        <f t="shared" si="14"/>
        <v>INR  One Thousand Two Hundred &amp; One  and Paise Thirty Two Only</v>
      </c>
      <c r="BD169" s="70"/>
      <c r="BE169"/>
      <c r="BF169" s="103">
        <v>177</v>
      </c>
      <c r="BG169" s="104">
        <f t="shared" si="10"/>
        <v>200.22</v>
      </c>
      <c r="IE169" s="16"/>
      <c r="IF169" s="16"/>
      <c r="IG169" s="16"/>
      <c r="IH169" s="16"/>
      <c r="II169" s="16"/>
    </row>
    <row r="170" spans="1:243" s="15" customFormat="1" ht="77.25" customHeight="1">
      <c r="A170" s="64">
        <v>158</v>
      </c>
      <c r="B170" s="93" t="s">
        <v>439</v>
      </c>
      <c r="C170" s="72" t="s">
        <v>208</v>
      </c>
      <c r="D170" s="90">
        <v>12</v>
      </c>
      <c r="E170" s="91" t="s">
        <v>425</v>
      </c>
      <c r="F170" s="92">
        <v>113.12</v>
      </c>
      <c r="G170" s="57"/>
      <c r="H170" s="47"/>
      <c r="I170" s="46" t="s">
        <v>39</v>
      </c>
      <c r="J170" s="48">
        <f t="shared" si="12"/>
        <v>1</v>
      </c>
      <c r="K170" s="49" t="s">
        <v>63</v>
      </c>
      <c r="L170" s="49" t="s">
        <v>7</v>
      </c>
      <c r="M170" s="58"/>
      <c r="N170" s="57"/>
      <c r="O170" s="57"/>
      <c r="P170" s="59"/>
      <c r="Q170" s="57"/>
      <c r="R170" s="57"/>
      <c r="S170" s="59"/>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3"/>
      <c r="AY170" s="53"/>
      <c r="AZ170" s="53"/>
      <c r="BA170" s="82">
        <f t="shared" si="11"/>
        <v>1357.44</v>
      </c>
      <c r="BB170" s="60">
        <f t="shared" si="13"/>
        <v>1357.44</v>
      </c>
      <c r="BC170" s="56" t="str">
        <f t="shared" si="14"/>
        <v>INR  One Thousand Three Hundred &amp; Fifty Seven  and Paise Forty Four Only</v>
      </c>
      <c r="BD170" s="70"/>
      <c r="BE170"/>
      <c r="BF170" s="103">
        <v>100</v>
      </c>
      <c r="BG170" s="104">
        <f t="shared" si="10"/>
        <v>113.12</v>
      </c>
      <c r="IE170" s="16"/>
      <c r="IF170" s="16"/>
      <c r="IG170" s="16"/>
      <c r="IH170" s="16"/>
      <c r="II170" s="16"/>
    </row>
    <row r="171" spans="1:243" s="80" customFormat="1" ht="70.5" customHeight="1">
      <c r="A171" s="64">
        <v>159</v>
      </c>
      <c r="B171" s="93" t="s">
        <v>440</v>
      </c>
      <c r="C171" s="72" t="s">
        <v>209</v>
      </c>
      <c r="D171" s="90">
        <v>35</v>
      </c>
      <c r="E171" s="91" t="s">
        <v>245</v>
      </c>
      <c r="F171" s="92">
        <v>986.41</v>
      </c>
      <c r="G171" s="57"/>
      <c r="H171" s="47"/>
      <c r="I171" s="46" t="s">
        <v>39</v>
      </c>
      <c r="J171" s="48">
        <f t="shared" si="12"/>
        <v>1</v>
      </c>
      <c r="K171" s="49" t="s">
        <v>63</v>
      </c>
      <c r="L171" s="49" t="s">
        <v>7</v>
      </c>
      <c r="M171" s="58"/>
      <c r="N171" s="57"/>
      <c r="O171" s="57"/>
      <c r="P171" s="59"/>
      <c r="Q171" s="57"/>
      <c r="R171" s="57"/>
      <c r="S171" s="59"/>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3"/>
      <c r="AY171" s="53"/>
      <c r="AZ171" s="53"/>
      <c r="BA171" s="82">
        <f t="shared" si="11"/>
        <v>34524.35</v>
      </c>
      <c r="BB171" s="60">
        <f t="shared" si="13"/>
        <v>34524.35</v>
      </c>
      <c r="BC171" s="56" t="str">
        <f t="shared" si="14"/>
        <v>INR  Thirty Four Thousand Five Hundred &amp; Twenty Four  and Paise Thirty Five Only</v>
      </c>
      <c r="BD171" s="79"/>
      <c r="BE171"/>
      <c r="BF171" s="103">
        <v>872</v>
      </c>
      <c r="BG171" s="104">
        <f t="shared" si="10"/>
        <v>986.41</v>
      </c>
      <c r="IE171" s="81"/>
      <c r="IF171" s="81"/>
      <c r="IG171" s="81"/>
      <c r="IH171" s="81"/>
      <c r="II171" s="81"/>
    </row>
    <row r="172" spans="1:243" s="15" customFormat="1" ht="72.75" customHeight="1">
      <c r="A172" s="64">
        <v>160</v>
      </c>
      <c r="B172" s="93" t="s">
        <v>441</v>
      </c>
      <c r="C172" s="72" t="s">
        <v>210</v>
      </c>
      <c r="D172" s="90">
        <v>180</v>
      </c>
      <c r="E172" s="91" t="s">
        <v>245</v>
      </c>
      <c r="F172" s="92">
        <v>228.5</v>
      </c>
      <c r="G172" s="57"/>
      <c r="H172" s="47"/>
      <c r="I172" s="46" t="s">
        <v>39</v>
      </c>
      <c r="J172" s="48">
        <f t="shared" si="12"/>
        <v>1</v>
      </c>
      <c r="K172" s="49" t="s">
        <v>63</v>
      </c>
      <c r="L172" s="49" t="s">
        <v>7</v>
      </c>
      <c r="M172" s="58"/>
      <c r="N172" s="57"/>
      <c r="O172" s="57"/>
      <c r="P172" s="59"/>
      <c r="Q172" s="57"/>
      <c r="R172" s="57"/>
      <c r="S172" s="59"/>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3"/>
      <c r="AY172" s="53"/>
      <c r="AZ172" s="53"/>
      <c r="BA172" s="82">
        <f t="shared" si="11"/>
        <v>41130</v>
      </c>
      <c r="BB172" s="60">
        <f t="shared" si="13"/>
        <v>41130</v>
      </c>
      <c r="BC172" s="56" t="str">
        <f t="shared" si="14"/>
        <v>INR  Forty One Thousand One Hundred &amp; Thirty  Only</v>
      </c>
      <c r="BD172" s="70"/>
      <c r="BE172"/>
      <c r="BF172" s="103">
        <v>202</v>
      </c>
      <c r="BG172" s="104">
        <f t="shared" si="10"/>
        <v>228.5</v>
      </c>
      <c r="IE172" s="16"/>
      <c r="IF172" s="16"/>
      <c r="IG172" s="16"/>
      <c r="IH172" s="16"/>
      <c r="II172" s="16"/>
    </row>
    <row r="173" spans="1:243" s="15" customFormat="1" ht="74.25" customHeight="1">
      <c r="A173" s="64">
        <v>161</v>
      </c>
      <c r="B173" s="93" t="s">
        <v>442</v>
      </c>
      <c r="C173" s="72" t="s">
        <v>211</v>
      </c>
      <c r="D173" s="90">
        <v>60</v>
      </c>
      <c r="E173" s="91" t="s">
        <v>245</v>
      </c>
      <c r="F173" s="92">
        <v>178.73</v>
      </c>
      <c r="G173" s="57"/>
      <c r="H173" s="47"/>
      <c r="I173" s="46" t="s">
        <v>39</v>
      </c>
      <c r="J173" s="48">
        <f t="shared" si="12"/>
        <v>1</v>
      </c>
      <c r="K173" s="49" t="s">
        <v>63</v>
      </c>
      <c r="L173" s="49" t="s">
        <v>7</v>
      </c>
      <c r="M173" s="58"/>
      <c r="N173" s="57"/>
      <c r="O173" s="57"/>
      <c r="P173" s="59"/>
      <c r="Q173" s="57"/>
      <c r="R173" s="57"/>
      <c r="S173" s="59"/>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3"/>
      <c r="AY173" s="53"/>
      <c r="AZ173" s="53"/>
      <c r="BA173" s="82">
        <f t="shared" si="11"/>
        <v>10723.8</v>
      </c>
      <c r="BB173" s="60">
        <f t="shared" si="13"/>
        <v>10723.8</v>
      </c>
      <c r="BC173" s="56" t="str">
        <f t="shared" si="14"/>
        <v>INR  Ten Thousand Seven Hundred &amp; Twenty Three  and Paise Eighty Only</v>
      </c>
      <c r="BD173" s="70"/>
      <c r="BE173"/>
      <c r="BF173" s="103">
        <v>158</v>
      </c>
      <c r="BG173" s="104">
        <f t="shared" si="10"/>
        <v>178.73</v>
      </c>
      <c r="IE173" s="16"/>
      <c r="IF173" s="16"/>
      <c r="IG173" s="16"/>
      <c r="IH173" s="16"/>
      <c r="II173" s="16"/>
    </row>
    <row r="174" spans="1:243" s="15" customFormat="1" ht="78.75" customHeight="1">
      <c r="A174" s="64">
        <v>162</v>
      </c>
      <c r="B174" s="93" t="s">
        <v>443</v>
      </c>
      <c r="C174" s="72" t="s">
        <v>212</v>
      </c>
      <c r="D174" s="90">
        <v>120</v>
      </c>
      <c r="E174" s="91" t="s">
        <v>245</v>
      </c>
      <c r="F174" s="92">
        <v>144.79</v>
      </c>
      <c r="G174" s="57"/>
      <c r="H174" s="47"/>
      <c r="I174" s="46" t="s">
        <v>39</v>
      </c>
      <c r="J174" s="48">
        <f t="shared" si="12"/>
        <v>1</v>
      </c>
      <c r="K174" s="49" t="s">
        <v>63</v>
      </c>
      <c r="L174" s="49" t="s">
        <v>7</v>
      </c>
      <c r="M174" s="58"/>
      <c r="N174" s="57"/>
      <c r="O174" s="57"/>
      <c r="P174" s="59"/>
      <c r="Q174" s="57"/>
      <c r="R174" s="57"/>
      <c r="S174" s="59"/>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3"/>
      <c r="AY174" s="53"/>
      <c r="AZ174" s="53"/>
      <c r="BA174" s="82">
        <f t="shared" si="11"/>
        <v>17374.8</v>
      </c>
      <c r="BB174" s="60">
        <f t="shared" si="13"/>
        <v>17374.8</v>
      </c>
      <c r="BC174" s="56" t="str">
        <f t="shared" si="14"/>
        <v>INR  Seventeen Thousand Three Hundred &amp; Seventy Four  and Paise Eighty Only</v>
      </c>
      <c r="BD174" s="70"/>
      <c r="BE174"/>
      <c r="BF174" s="103">
        <v>128</v>
      </c>
      <c r="BG174" s="104">
        <f t="shared" si="10"/>
        <v>144.79</v>
      </c>
      <c r="IE174" s="16"/>
      <c r="IF174" s="16"/>
      <c r="IG174" s="16"/>
      <c r="IH174" s="16"/>
      <c r="II174" s="16"/>
    </row>
    <row r="175" spans="1:243" s="15" customFormat="1" ht="70.5" customHeight="1">
      <c r="A175" s="64">
        <v>163</v>
      </c>
      <c r="B175" s="93" t="s">
        <v>444</v>
      </c>
      <c r="C175" s="72" t="s">
        <v>213</v>
      </c>
      <c r="D175" s="90">
        <v>40</v>
      </c>
      <c r="E175" s="91" t="s">
        <v>245</v>
      </c>
      <c r="F175" s="92">
        <v>140.27</v>
      </c>
      <c r="G175" s="57"/>
      <c r="H175" s="47"/>
      <c r="I175" s="46" t="s">
        <v>39</v>
      </c>
      <c r="J175" s="48">
        <f t="shared" si="12"/>
        <v>1</v>
      </c>
      <c r="K175" s="49" t="s">
        <v>63</v>
      </c>
      <c r="L175" s="49" t="s">
        <v>7</v>
      </c>
      <c r="M175" s="58"/>
      <c r="N175" s="57"/>
      <c r="O175" s="57"/>
      <c r="P175" s="59"/>
      <c r="Q175" s="57"/>
      <c r="R175" s="57"/>
      <c r="S175" s="59"/>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3"/>
      <c r="AY175" s="53"/>
      <c r="AZ175" s="53"/>
      <c r="BA175" s="82">
        <f t="shared" si="11"/>
        <v>5610.8</v>
      </c>
      <c r="BB175" s="60">
        <f t="shared" si="13"/>
        <v>5610.8</v>
      </c>
      <c r="BC175" s="56" t="str">
        <f t="shared" si="14"/>
        <v>INR  Five Thousand Six Hundred &amp; Ten  and Paise Eighty Only</v>
      </c>
      <c r="BD175" s="70"/>
      <c r="BE175"/>
      <c r="BF175" s="103">
        <v>124</v>
      </c>
      <c r="BG175" s="104">
        <f t="shared" si="10"/>
        <v>140.27</v>
      </c>
      <c r="IE175" s="16"/>
      <c r="IF175" s="16"/>
      <c r="IG175" s="16"/>
      <c r="IH175" s="16"/>
      <c r="II175" s="16"/>
    </row>
    <row r="176" spans="1:243" s="15" customFormat="1" ht="136.5" customHeight="1">
      <c r="A176" s="64">
        <v>164</v>
      </c>
      <c r="B176" s="93" t="s">
        <v>445</v>
      </c>
      <c r="C176" s="72" t="s">
        <v>214</v>
      </c>
      <c r="D176" s="90">
        <v>114</v>
      </c>
      <c r="E176" s="91" t="s">
        <v>446</v>
      </c>
      <c r="F176" s="92">
        <v>1236.4</v>
      </c>
      <c r="G176" s="57"/>
      <c r="H176" s="47"/>
      <c r="I176" s="46" t="s">
        <v>39</v>
      </c>
      <c r="J176" s="48">
        <f t="shared" si="12"/>
        <v>1</v>
      </c>
      <c r="K176" s="49" t="s">
        <v>63</v>
      </c>
      <c r="L176" s="49" t="s">
        <v>7</v>
      </c>
      <c r="M176" s="58"/>
      <c r="N176" s="57"/>
      <c r="O176" s="57"/>
      <c r="P176" s="59"/>
      <c r="Q176" s="57"/>
      <c r="R176" s="57"/>
      <c r="S176" s="59"/>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3"/>
      <c r="AY176" s="53"/>
      <c r="AZ176" s="53"/>
      <c r="BA176" s="82">
        <f t="shared" si="11"/>
        <v>140949.6</v>
      </c>
      <c r="BB176" s="60">
        <f t="shared" si="13"/>
        <v>140949.6</v>
      </c>
      <c r="BC176" s="56" t="str">
        <f t="shared" si="14"/>
        <v>INR  One Lakh Forty Thousand Nine Hundred &amp; Forty Nine  and Paise Sixty Only</v>
      </c>
      <c r="BD176" s="70"/>
      <c r="BE176"/>
      <c r="BF176" s="103">
        <v>1093</v>
      </c>
      <c r="BG176" s="104">
        <f t="shared" si="10"/>
        <v>1236.4</v>
      </c>
      <c r="IE176" s="16"/>
      <c r="IF176" s="16"/>
      <c r="IG176" s="16"/>
      <c r="IH176" s="16"/>
      <c r="II176" s="16"/>
    </row>
    <row r="177" spans="1:243" s="15" customFormat="1" ht="139.5" customHeight="1">
      <c r="A177" s="64">
        <v>165</v>
      </c>
      <c r="B177" s="93" t="s">
        <v>447</v>
      </c>
      <c r="C177" s="72" t="s">
        <v>215</v>
      </c>
      <c r="D177" s="90">
        <v>24</v>
      </c>
      <c r="E177" s="91" t="s">
        <v>446</v>
      </c>
      <c r="F177" s="92">
        <v>281.67</v>
      </c>
      <c r="G177" s="57"/>
      <c r="H177" s="47"/>
      <c r="I177" s="46" t="s">
        <v>39</v>
      </c>
      <c r="J177" s="48">
        <f t="shared" si="12"/>
        <v>1</v>
      </c>
      <c r="K177" s="49" t="s">
        <v>63</v>
      </c>
      <c r="L177" s="49" t="s">
        <v>7</v>
      </c>
      <c r="M177" s="58"/>
      <c r="N177" s="57"/>
      <c r="O177" s="57"/>
      <c r="P177" s="59"/>
      <c r="Q177" s="57"/>
      <c r="R177" s="57"/>
      <c r="S177" s="59"/>
      <c r="T177" s="53"/>
      <c r="U177" s="53"/>
      <c r="V177" s="53"/>
      <c r="W177" s="53"/>
      <c r="X177" s="53"/>
      <c r="Y177" s="53"/>
      <c r="Z177" s="53"/>
      <c r="AA177" s="53"/>
      <c r="AB177" s="53"/>
      <c r="AC177" s="53"/>
      <c r="AD177" s="53"/>
      <c r="AE177" s="53"/>
      <c r="AF177" s="53"/>
      <c r="AG177" s="53"/>
      <c r="AH177" s="53"/>
      <c r="AI177" s="53"/>
      <c r="AJ177" s="53"/>
      <c r="AK177" s="53"/>
      <c r="AL177" s="53"/>
      <c r="AM177" s="53"/>
      <c r="AN177" s="53"/>
      <c r="AO177" s="53"/>
      <c r="AP177" s="53"/>
      <c r="AQ177" s="53"/>
      <c r="AR177" s="53"/>
      <c r="AS177" s="53"/>
      <c r="AT177" s="53"/>
      <c r="AU177" s="53"/>
      <c r="AV177" s="53"/>
      <c r="AW177" s="53"/>
      <c r="AX177" s="53"/>
      <c r="AY177" s="53"/>
      <c r="AZ177" s="53"/>
      <c r="BA177" s="82">
        <f t="shared" si="11"/>
        <v>6760.08</v>
      </c>
      <c r="BB177" s="60">
        <f t="shared" si="13"/>
        <v>6760.08</v>
      </c>
      <c r="BC177" s="56" t="str">
        <f t="shared" si="14"/>
        <v>INR  Six Thousand Seven Hundred &amp; Sixty  and Paise Eight Only</v>
      </c>
      <c r="BD177" s="70"/>
      <c r="BE177"/>
      <c r="BF177" s="103">
        <v>249</v>
      </c>
      <c r="BG177" s="104">
        <f t="shared" si="10"/>
        <v>281.67</v>
      </c>
      <c r="IE177" s="16"/>
      <c r="IF177" s="16"/>
      <c r="IG177" s="16"/>
      <c r="IH177" s="16"/>
      <c r="II177" s="16"/>
    </row>
    <row r="178" spans="1:243" s="15" customFormat="1" ht="135" customHeight="1">
      <c r="A178" s="64">
        <v>166</v>
      </c>
      <c r="B178" s="93" t="s">
        <v>448</v>
      </c>
      <c r="C178" s="72" t="s">
        <v>216</v>
      </c>
      <c r="D178" s="90">
        <v>25</v>
      </c>
      <c r="E178" s="91" t="s">
        <v>446</v>
      </c>
      <c r="F178" s="92">
        <v>1453.59</v>
      </c>
      <c r="G178" s="57"/>
      <c r="H178" s="47"/>
      <c r="I178" s="46" t="s">
        <v>39</v>
      </c>
      <c r="J178" s="48">
        <f t="shared" si="12"/>
        <v>1</v>
      </c>
      <c r="K178" s="49" t="s">
        <v>63</v>
      </c>
      <c r="L178" s="49" t="s">
        <v>7</v>
      </c>
      <c r="M178" s="58"/>
      <c r="N178" s="57"/>
      <c r="O178" s="57"/>
      <c r="P178" s="59"/>
      <c r="Q178" s="57"/>
      <c r="R178" s="57"/>
      <c r="S178" s="59"/>
      <c r="T178" s="53"/>
      <c r="U178" s="53"/>
      <c r="V178" s="53"/>
      <c r="W178" s="53"/>
      <c r="X178" s="53"/>
      <c r="Y178" s="53"/>
      <c r="Z178" s="53"/>
      <c r="AA178" s="53"/>
      <c r="AB178" s="53"/>
      <c r="AC178" s="53"/>
      <c r="AD178" s="53"/>
      <c r="AE178" s="53"/>
      <c r="AF178" s="53"/>
      <c r="AG178" s="53"/>
      <c r="AH178" s="53"/>
      <c r="AI178" s="53"/>
      <c r="AJ178" s="53"/>
      <c r="AK178" s="53"/>
      <c r="AL178" s="53"/>
      <c r="AM178" s="53"/>
      <c r="AN178" s="53"/>
      <c r="AO178" s="53"/>
      <c r="AP178" s="53"/>
      <c r="AQ178" s="53"/>
      <c r="AR178" s="53"/>
      <c r="AS178" s="53"/>
      <c r="AT178" s="53"/>
      <c r="AU178" s="53"/>
      <c r="AV178" s="53"/>
      <c r="AW178" s="53"/>
      <c r="AX178" s="53"/>
      <c r="AY178" s="53"/>
      <c r="AZ178" s="53"/>
      <c r="BA178" s="82">
        <f t="shared" si="11"/>
        <v>36339.75</v>
      </c>
      <c r="BB178" s="60">
        <f t="shared" si="13"/>
        <v>36339.75</v>
      </c>
      <c r="BC178" s="56" t="str">
        <f t="shared" si="14"/>
        <v>INR  Thirty Six Thousand Three Hundred &amp; Thirty Nine  and Paise Seventy Five Only</v>
      </c>
      <c r="BD178" s="70"/>
      <c r="BE178"/>
      <c r="BF178" s="103">
        <v>1285</v>
      </c>
      <c r="BG178" s="104">
        <f t="shared" si="10"/>
        <v>1453.59</v>
      </c>
      <c r="IE178" s="16"/>
      <c r="IF178" s="16"/>
      <c r="IG178" s="16"/>
      <c r="IH178" s="16"/>
      <c r="II178" s="16"/>
    </row>
    <row r="179" spans="1:243" s="15" customFormat="1" ht="90" customHeight="1">
      <c r="A179" s="64">
        <v>167</v>
      </c>
      <c r="B179" s="93" t="s">
        <v>449</v>
      </c>
      <c r="C179" s="72" t="s">
        <v>217</v>
      </c>
      <c r="D179" s="90">
        <v>8</v>
      </c>
      <c r="E179" s="91" t="s">
        <v>425</v>
      </c>
      <c r="F179" s="92">
        <v>1594.99</v>
      </c>
      <c r="G179" s="57"/>
      <c r="H179" s="47"/>
      <c r="I179" s="46" t="s">
        <v>39</v>
      </c>
      <c r="J179" s="48">
        <f>IF(I179="Less(-)",-1,1)</f>
        <v>1</v>
      </c>
      <c r="K179" s="49" t="s">
        <v>63</v>
      </c>
      <c r="L179" s="49" t="s">
        <v>7</v>
      </c>
      <c r="M179" s="58"/>
      <c r="N179" s="57"/>
      <c r="O179" s="57"/>
      <c r="P179" s="59"/>
      <c r="Q179" s="57"/>
      <c r="R179" s="57"/>
      <c r="S179" s="59"/>
      <c r="T179" s="53"/>
      <c r="U179" s="53"/>
      <c r="V179" s="53"/>
      <c r="W179" s="53"/>
      <c r="X179" s="53"/>
      <c r="Y179" s="53"/>
      <c r="Z179" s="53"/>
      <c r="AA179" s="53"/>
      <c r="AB179" s="53"/>
      <c r="AC179" s="53"/>
      <c r="AD179" s="53"/>
      <c r="AE179" s="53"/>
      <c r="AF179" s="53"/>
      <c r="AG179" s="53"/>
      <c r="AH179" s="53"/>
      <c r="AI179" s="53"/>
      <c r="AJ179" s="53"/>
      <c r="AK179" s="53"/>
      <c r="AL179" s="53"/>
      <c r="AM179" s="53"/>
      <c r="AN179" s="53"/>
      <c r="AO179" s="53"/>
      <c r="AP179" s="53"/>
      <c r="AQ179" s="53"/>
      <c r="AR179" s="53"/>
      <c r="AS179" s="53"/>
      <c r="AT179" s="53"/>
      <c r="AU179" s="53"/>
      <c r="AV179" s="53"/>
      <c r="AW179" s="53"/>
      <c r="AX179" s="53"/>
      <c r="AY179" s="53"/>
      <c r="AZ179" s="53"/>
      <c r="BA179" s="82">
        <f>total_amount_ba($B$2,$D$2,D179,F179,J179,K179,M179)</f>
        <v>12759.92</v>
      </c>
      <c r="BB179" s="60">
        <f>BA179+SUM(N179:AZ179)</f>
        <v>12759.92</v>
      </c>
      <c r="BC179" s="56" t="str">
        <f>SpellNumber(L179,BB179)</f>
        <v>INR  Twelve Thousand Seven Hundred &amp; Fifty Nine  and Paise Ninety Two Only</v>
      </c>
      <c r="BD179" s="70"/>
      <c r="BE179"/>
      <c r="BF179" s="103">
        <v>1410</v>
      </c>
      <c r="BG179" s="104">
        <f t="shared" si="10"/>
        <v>1594.99</v>
      </c>
      <c r="IE179" s="16"/>
      <c r="IF179" s="16"/>
      <c r="IG179" s="16"/>
      <c r="IH179" s="16"/>
      <c r="II179" s="16"/>
    </row>
    <row r="180" spans="1:243" s="15" customFormat="1" ht="69" customHeight="1">
      <c r="A180" s="64">
        <v>168</v>
      </c>
      <c r="B180" s="93" t="s">
        <v>450</v>
      </c>
      <c r="C180" s="72" t="s">
        <v>218</v>
      </c>
      <c r="D180" s="90">
        <v>1</v>
      </c>
      <c r="E180" s="91" t="s">
        <v>246</v>
      </c>
      <c r="F180" s="92">
        <v>377.82</v>
      </c>
      <c r="G180" s="57"/>
      <c r="H180" s="47"/>
      <c r="I180" s="46" t="s">
        <v>39</v>
      </c>
      <c r="J180" s="48">
        <f t="shared" si="12"/>
        <v>1</v>
      </c>
      <c r="K180" s="49" t="s">
        <v>63</v>
      </c>
      <c r="L180" s="49" t="s">
        <v>7</v>
      </c>
      <c r="M180" s="58"/>
      <c r="N180" s="74"/>
      <c r="O180" s="74"/>
      <c r="P180" s="75"/>
      <c r="Q180" s="74"/>
      <c r="R180" s="74"/>
      <c r="S180" s="75"/>
      <c r="T180" s="76"/>
      <c r="U180" s="76"/>
      <c r="V180" s="76"/>
      <c r="W180" s="76"/>
      <c r="X180" s="76"/>
      <c r="Y180" s="76"/>
      <c r="Z180" s="76"/>
      <c r="AA180" s="76"/>
      <c r="AB180" s="76"/>
      <c r="AC180" s="76"/>
      <c r="AD180" s="76"/>
      <c r="AE180" s="76"/>
      <c r="AF180" s="76"/>
      <c r="AG180" s="76"/>
      <c r="AH180" s="76"/>
      <c r="AI180" s="76"/>
      <c r="AJ180" s="76"/>
      <c r="AK180" s="76"/>
      <c r="AL180" s="76"/>
      <c r="AM180" s="76"/>
      <c r="AN180" s="76"/>
      <c r="AO180" s="76"/>
      <c r="AP180" s="76"/>
      <c r="AQ180" s="76"/>
      <c r="AR180" s="76"/>
      <c r="AS180" s="76"/>
      <c r="AT180" s="76"/>
      <c r="AU180" s="76"/>
      <c r="AV180" s="76"/>
      <c r="AW180" s="76"/>
      <c r="AX180" s="76"/>
      <c r="AY180" s="76"/>
      <c r="AZ180" s="76"/>
      <c r="BA180" s="83">
        <f t="shared" si="11"/>
        <v>377.82</v>
      </c>
      <c r="BB180" s="77">
        <f t="shared" si="13"/>
        <v>377.82</v>
      </c>
      <c r="BC180" s="78" t="str">
        <f t="shared" si="14"/>
        <v>INR  Three Hundred &amp; Seventy Seven  and Paise Eighty Two Only</v>
      </c>
      <c r="BD180" s="70"/>
      <c r="BE180"/>
      <c r="BF180" s="103">
        <v>334</v>
      </c>
      <c r="BG180" s="104">
        <f t="shared" si="10"/>
        <v>377.82</v>
      </c>
      <c r="IE180" s="16"/>
      <c r="IF180" s="16"/>
      <c r="IG180" s="16"/>
      <c r="IH180" s="16"/>
      <c r="II180" s="16"/>
    </row>
    <row r="181" spans="1:243" s="15" customFormat="1" ht="83.25" customHeight="1">
      <c r="A181" s="64">
        <v>169</v>
      </c>
      <c r="B181" s="93" t="s">
        <v>271</v>
      </c>
      <c r="C181" s="72" t="s">
        <v>219</v>
      </c>
      <c r="D181" s="90">
        <v>2</v>
      </c>
      <c r="E181" s="91" t="s">
        <v>425</v>
      </c>
      <c r="F181" s="92">
        <v>399.31</v>
      </c>
      <c r="G181" s="57"/>
      <c r="H181" s="47"/>
      <c r="I181" s="46" t="s">
        <v>39</v>
      </c>
      <c r="J181" s="48">
        <f t="shared" si="12"/>
        <v>1</v>
      </c>
      <c r="K181" s="49" t="s">
        <v>63</v>
      </c>
      <c r="L181" s="49" t="s">
        <v>7</v>
      </c>
      <c r="M181" s="58"/>
      <c r="N181" s="57"/>
      <c r="O181" s="57"/>
      <c r="P181" s="59"/>
      <c r="Q181" s="57"/>
      <c r="R181" s="57"/>
      <c r="S181" s="59"/>
      <c r="T181" s="53"/>
      <c r="U181" s="53"/>
      <c r="V181" s="53"/>
      <c r="W181" s="53"/>
      <c r="X181" s="53"/>
      <c r="Y181" s="53"/>
      <c r="Z181" s="53"/>
      <c r="AA181" s="53"/>
      <c r="AB181" s="53"/>
      <c r="AC181" s="53"/>
      <c r="AD181" s="53"/>
      <c r="AE181" s="53"/>
      <c r="AF181" s="53"/>
      <c r="AG181" s="53"/>
      <c r="AH181" s="53"/>
      <c r="AI181" s="53"/>
      <c r="AJ181" s="53"/>
      <c r="AK181" s="53"/>
      <c r="AL181" s="53"/>
      <c r="AM181" s="53"/>
      <c r="AN181" s="53"/>
      <c r="AO181" s="53"/>
      <c r="AP181" s="53"/>
      <c r="AQ181" s="53"/>
      <c r="AR181" s="53"/>
      <c r="AS181" s="53"/>
      <c r="AT181" s="53"/>
      <c r="AU181" s="53"/>
      <c r="AV181" s="53"/>
      <c r="AW181" s="53"/>
      <c r="AX181" s="53"/>
      <c r="AY181" s="53"/>
      <c r="AZ181" s="53"/>
      <c r="BA181" s="82">
        <f t="shared" si="11"/>
        <v>798.62</v>
      </c>
      <c r="BB181" s="60">
        <f t="shared" si="13"/>
        <v>798.62</v>
      </c>
      <c r="BC181" s="56" t="str">
        <f t="shared" si="14"/>
        <v>INR  Seven Hundred &amp; Ninety Eight  and Paise Sixty Two Only</v>
      </c>
      <c r="BD181" s="70"/>
      <c r="BE181"/>
      <c r="BF181" s="103">
        <v>353</v>
      </c>
      <c r="BG181" s="104">
        <f t="shared" si="10"/>
        <v>399.31</v>
      </c>
      <c r="IE181" s="16"/>
      <c r="IF181" s="16"/>
      <c r="IG181" s="16"/>
      <c r="IH181" s="16"/>
      <c r="II181" s="16"/>
    </row>
    <row r="182" spans="1:243" s="15" customFormat="1" ht="41.25" customHeight="1">
      <c r="A182" s="64">
        <v>170</v>
      </c>
      <c r="B182" s="93" t="s">
        <v>272</v>
      </c>
      <c r="C182" s="72" t="s">
        <v>220</v>
      </c>
      <c r="D182" s="90">
        <v>2</v>
      </c>
      <c r="E182" s="91" t="s">
        <v>425</v>
      </c>
      <c r="F182" s="92">
        <v>145.92</v>
      </c>
      <c r="G182" s="57"/>
      <c r="H182" s="47"/>
      <c r="I182" s="46" t="s">
        <v>39</v>
      </c>
      <c r="J182" s="48">
        <f t="shared" si="12"/>
        <v>1</v>
      </c>
      <c r="K182" s="49" t="s">
        <v>63</v>
      </c>
      <c r="L182" s="49" t="s">
        <v>7</v>
      </c>
      <c r="M182" s="58"/>
      <c r="N182" s="57"/>
      <c r="O182" s="57"/>
      <c r="P182" s="59"/>
      <c r="Q182" s="57"/>
      <c r="R182" s="57"/>
      <c r="S182" s="59"/>
      <c r="T182" s="53"/>
      <c r="U182" s="53"/>
      <c r="V182" s="53"/>
      <c r="W182" s="53"/>
      <c r="X182" s="53"/>
      <c r="Y182" s="53"/>
      <c r="Z182" s="53"/>
      <c r="AA182" s="53"/>
      <c r="AB182" s="53"/>
      <c r="AC182" s="53"/>
      <c r="AD182" s="53"/>
      <c r="AE182" s="53"/>
      <c r="AF182" s="53"/>
      <c r="AG182" s="53"/>
      <c r="AH182" s="53"/>
      <c r="AI182" s="53"/>
      <c r="AJ182" s="53"/>
      <c r="AK182" s="53"/>
      <c r="AL182" s="53"/>
      <c r="AM182" s="53"/>
      <c r="AN182" s="53"/>
      <c r="AO182" s="53"/>
      <c r="AP182" s="53"/>
      <c r="AQ182" s="53"/>
      <c r="AR182" s="53"/>
      <c r="AS182" s="53"/>
      <c r="AT182" s="53"/>
      <c r="AU182" s="53"/>
      <c r="AV182" s="53"/>
      <c r="AW182" s="53"/>
      <c r="AX182" s="53"/>
      <c r="AY182" s="53"/>
      <c r="AZ182" s="53"/>
      <c r="BA182" s="82">
        <f t="shared" si="11"/>
        <v>291.84</v>
      </c>
      <c r="BB182" s="60">
        <f t="shared" si="13"/>
        <v>291.84</v>
      </c>
      <c r="BC182" s="56" t="str">
        <f t="shared" si="14"/>
        <v>INR  Two Hundred &amp; Ninety One  and Paise Eighty Four Only</v>
      </c>
      <c r="BD182" s="70"/>
      <c r="BE182"/>
      <c r="BF182" s="103">
        <v>129</v>
      </c>
      <c r="BG182" s="104">
        <f t="shared" si="10"/>
        <v>145.92</v>
      </c>
      <c r="IE182" s="16"/>
      <c r="IF182" s="16"/>
      <c r="IG182" s="16"/>
      <c r="IH182" s="16"/>
      <c r="II182" s="16"/>
    </row>
    <row r="183" spans="1:243" s="15" customFormat="1" ht="138" customHeight="1">
      <c r="A183" s="64">
        <v>171</v>
      </c>
      <c r="B183" s="93" t="s">
        <v>451</v>
      </c>
      <c r="C183" s="72" t="s">
        <v>221</v>
      </c>
      <c r="D183" s="90">
        <v>28</v>
      </c>
      <c r="E183" s="91" t="s">
        <v>425</v>
      </c>
      <c r="F183" s="92">
        <v>210.4</v>
      </c>
      <c r="G183" s="57"/>
      <c r="H183" s="47"/>
      <c r="I183" s="46" t="s">
        <v>39</v>
      </c>
      <c r="J183" s="48">
        <f t="shared" si="12"/>
        <v>1</v>
      </c>
      <c r="K183" s="49" t="s">
        <v>63</v>
      </c>
      <c r="L183" s="49" t="s">
        <v>7</v>
      </c>
      <c r="M183" s="58"/>
      <c r="N183" s="57"/>
      <c r="O183" s="57"/>
      <c r="P183" s="59"/>
      <c r="Q183" s="57"/>
      <c r="R183" s="57"/>
      <c r="S183" s="59"/>
      <c r="T183" s="53"/>
      <c r="U183" s="53"/>
      <c r="V183" s="53"/>
      <c r="W183" s="53"/>
      <c r="X183" s="53"/>
      <c r="Y183" s="53"/>
      <c r="Z183" s="53"/>
      <c r="AA183" s="53"/>
      <c r="AB183" s="53"/>
      <c r="AC183" s="53"/>
      <c r="AD183" s="53"/>
      <c r="AE183" s="53"/>
      <c r="AF183" s="53"/>
      <c r="AG183" s="53"/>
      <c r="AH183" s="53"/>
      <c r="AI183" s="53"/>
      <c r="AJ183" s="53"/>
      <c r="AK183" s="53"/>
      <c r="AL183" s="53"/>
      <c r="AM183" s="53"/>
      <c r="AN183" s="53"/>
      <c r="AO183" s="53"/>
      <c r="AP183" s="53"/>
      <c r="AQ183" s="53"/>
      <c r="AR183" s="53"/>
      <c r="AS183" s="53"/>
      <c r="AT183" s="53"/>
      <c r="AU183" s="53"/>
      <c r="AV183" s="53"/>
      <c r="AW183" s="53"/>
      <c r="AX183" s="53"/>
      <c r="AY183" s="53"/>
      <c r="AZ183" s="53"/>
      <c r="BA183" s="82">
        <f t="shared" si="11"/>
        <v>5891.2</v>
      </c>
      <c r="BB183" s="60">
        <f t="shared" si="13"/>
        <v>5891.2</v>
      </c>
      <c r="BC183" s="56" t="str">
        <f t="shared" si="14"/>
        <v>INR  Five Thousand Eight Hundred &amp; Ninety One  and Paise Twenty Only</v>
      </c>
      <c r="BD183" s="70"/>
      <c r="BE183"/>
      <c r="BF183" s="103">
        <v>186</v>
      </c>
      <c r="BG183" s="104">
        <f t="shared" si="10"/>
        <v>210.4</v>
      </c>
      <c r="IE183" s="16"/>
      <c r="IF183" s="16"/>
      <c r="IG183" s="16"/>
      <c r="IH183" s="16"/>
      <c r="II183" s="16"/>
    </row>
    <row r="184" spans="1:243" s="15" customFormat="1" ht="39" customHeight="1">
      <c r="A184" s="64">
        <v>172</v>
      </c>
      <c r="B184" s="93" t="s">
        <v>452</v>
      </c>
      <c r="C184" s="72" t="s">
        <v>222</v>
      </c>
      <c r="D184" s="90">
        <v>28</v>
      </c>
      <c r="E184" s="91" t="s">
        <v>425</v>
      </c>
      <c r="F184" s="92">
        <v>514.7</v>
      </c>
      <c r="G184" s="57"/>
      <c r="H184" s="47"/>
      <c r="I184" s="46" t="s">
        <v>39</v>
      </c>
      <c r="J184" s="48">
        <f t="shared" si="12"/>
        <v>1</v>
      </c>
      <c r="K184" s="49" t="s">
        <v>63</v>
      </c>
      <c r="L184" s="49" t="s">
        <v>7</v>
      </c>
      <c r="M184" s="58"/>
      <c r="N184" s="57"/>
      <c r="O184" s="57"/>
      <c r="P184" s="59"/>
      <c r="Q184" s="57"/>
      <c r="R184" s="57"/>
      <c r="S184" s="59"/>
      <c r="T184" s="53"/>
      <c r="U184" s="53"/>
      <c r="V184" s="53"/>
      <c r="W184" s="53"/>
      <c r="X184" s="53"/>
      <c r="Y184" s="53"/>
      <c r="Z184" s="53"/>
      <c r="AA184" s="53"/>
      <c r="AB184" s="53"/>
      <c r="AC184" s="53"/>
      <c r="AD184" s="53"/>
      <c r="AE184" s="53"/>
      <c r="AF184" s="53"/>
      <c r="AG184" s="53"/>
      <c r="AH184" s="53"/>
      <c r="AI184" s="53"/>
      <c r="AJ184" s="53"/>
      <c r="AK184" s="53"/>
      <c r="AL184" s="53"/>
      <c r="AM184" s="53"/>
      <c r="AN184" s="53"/>
      <c r="AO184" s="53"/>
      <c r="AP184" s="53"/>
      <c r="AQ184" s="53"/>
      <c r="AR184" s="53"/>
      <c r="AS184" s="53"/>
      <c r="AT184" s="53"/>
      <c r="AU184" s="53"/>
      <c r="AV184" s="53"/>
      <c r="AW184" s="53"/>
      <c r="AX184" s="53"/>
      <c r="AY184" s="53"/>
      <c r="AZ184" s="53"/>
      <c r="BA184" s="82">
        <f t="shared" si="11"/>
        <v>14411.6</v>
      </c>
      <c r="BB184" s="60">
        <f t="shared" si="13"/>
        <v>14411.6</v>
      </c>
      <c r="BC184" s="56" t="str">
        <f t="shared" si="14"/>
        <v>INR  Fourteen Thousand Four Hundred &amp; Eleven  and Paise Sixty Only</v>
      </c>
      <c r="BD184" s="70"/>
      <c r="BE184"/>
      <c r="BF184" s="103">
        <v>455</v>
      </c>
      <c r="BG184" s="104">
        <f t="shared" si="10"/>
        <v>514.7</v>
      </c>
      <c r="IE184" s="16"/>
      <c r="IF184" s="16"/>
      <c r="IG184" s="16"/>
      <c r="IH184" s="16"/>
      <c r="II184" s="16"/>
    </row>
    <row r="185" spans="1:243" s="15" customFormat="1" ht="123.75" customHeight="1">
      <c r="A185" s="64">
        <v>173</v>
      </c>
      <c r="B185" s="93" t="s">
        <v>453</v>
      </c>
      <c r="C185" s="72" t="s">
        <v>223</v>
      </c>
      <c r="D185" s="90">
        <v>2</v>
      </c>
      <c r="E185" s="91" t="s">
        <v>425</v>
      </c>
      <c r="F185" s="92">
        <v>1548.61</v>
      </c>
      <c r="G185" s="57"/>
      <c r="H185" s="47"/>
      <c r="I185" s="46" t="s">
        <v>39</v>
      </c>
      <c r="J185" s="48">
        <f t="shared" si="12"/>
        <v>1</v>
      </c>
      <c r="K185" s="49" t="s">
        <v>63</v>
      </c>
      <c r="L185" s="49" t="s">
        <v>7</v>
      </c>
      <c r="M185" s="58"/>
      <c r="N185" s="57"/>
      <c r="O185" s="57"/>
      <c r="P185" s="59"/>
      <c r="Q185" s="57"/>
      <c r="R185" s="57"/>
      <c r="S185" s="59"/>
      <c r="T185" s="53"/>
      <c r="U185" s="53"/>
      <c r="V185" s="53"/>
      <c r="W185" s="53"/>
      <c r="X185" s="53"/>
      <c r="Y185" s="53"/>
      <c r="Z185" s="53"/>
      <c r="AA185" s="53"/>
      <c r="AB185" s="53"/>
      <c r="AC185" s="53"/>
      <c r="AD185" s="53"/>
      <c r="AE185" s="53"/>
      <c r="AF185" s="53"/>
      <c r="AG185" s="53"/>
      <c r="AH185" s="53"/>
      <c r="AI185" s="53"/>
      <c r="AJ185" s="53"/>
      <c r="AK185" s="53"/>
      <c r="AL185" s="53"/>
      <c r="AM185" s="53"/>
      <c r="AN185" s="53"/>
      <c r="AO185" s="53"/>
      <c r="AP185" s="53"/>
      <c r="AQ185" s="53"/>
      <c r="AR185" s="53"/>
      <c r="AS185" s="53"/>
      <c r="AT185" s="53"/>
      <c r="AU185" s="53"/>
      <c r="AV185" s="53"/>
      <c r="AW185" s="53"/>
      <c r="AX185" s="53"/>
      <c r="AY185" s="53"/>
      <c r="AZ185" s="53"/>
      <c r="BA185" s="82">
        <f t="shared" si="11"/>
        <v>3097.22</v>
      </c>
      <c r="BB185" s="60">
        <f t="shared" si="13"/>
        <v>3097.22</v>
      </c>
      <c r="BC185" s="56" t="str">
        <f t="shared" si="14"/>
        <v>INR  Three Thousand  &amp;Ninety Seven  and Paise Twenty Two Only</v>
      </c>
      <c r="BD185" s="70"/>
      <c r="BE185"/>
      <c r="BF185" s="103">
        <v>1369</v>
      </c>
      <c r="BG185" s="104">
        <f t="shared" si="10"/>
        <v>1548.61</v>
      </c>
      <c r="IE185" s="16"/>
      <c r="IF185" s="16"/>
      <c r="IG185" s="16"/>
      <c r="IH185" s="16"/>
      <c r="II185" s="16"/>
    </row>
    <row r="186" spans="1:243" s="15" customFormat="1" ht="70.5" customHeight="1">
      <c r="A186" s="64">
        <v>174</v>
      </c>
      <c r="B186" s="93" t="s">
        <v>454</v>
      </c>
      <c r="C186" s="72" t="s">
        <v>224</v>
      </c>
      <c r="D186" s="90">
        <v>1</v>
      </c>
      <c r="E186" s="91" t="s">
        <v>245</v>
      </c>
      <c r="F186" s="92">
        <v>176.47</v>
      </c>
      <c r="G186" s="57"/>
      <c r="H186" s="47"/>
      <c r="I186" s="46" t="s">
        <v>39</v>
      </c>
      <c r="J186" s="48">
        <f t="shared" si="12"/>
        <v>1</v>
      </c>
      <c r="K186" s="49" t="s">
        <v>63</v>
      </c>
      <c r="L186" s="49" t="s">
        <v>7</v>
      </c>
      <c r="M186" s="58"/>
      <c r="N186" s="57"/>
      <c r="O186" s="57"/>
      <c r="P186" s="59"/>
      <c r="Q186" s="57"/>
      <c r="R186" s="57"/>
      <c r="S186" s="59"/>
      <c r="T186" s="53"/>
      <c r="U186" s="53"/>
      <c r="V186" s="53"/>
      <c r="W186" s="53"/>
      <c r="X186" s="53"/>
      <c r="Y186" s="53"/>
      <c r="Z186" s="53"/>
      <c r="AA186" s="53"/>
      <c r="AB186" s="53"/>
      <c r="AC186" s="53"/>
      <c r="AD186" s="53"/>
      <c r="AE186" s="53"/>
      <c r="AF186" s="53"/>
      <c r="AG186" s="53"/>
      <c r="AH186" s="53"/>
      <c r="AI186" s="53"/>
      <c r="AJ186" s="53"/>
      <c r="AK186" s="53"/>
      <c r="AL186" s="53"/>
      <c r="AM186" s="53"/>
      <c r="AN186" s="53"/>
      <c r="AO186" s="53"/>
      <c r="AP186" s="53"/>
      <c r="AQ186" s="53"/>
      <c r="AR186" s="53"/>
      <c r="AS186" s="53"/>
      <c r="AT186" s="53"/>
      <c r="AU186" s="53"/>
      <c r="AV186" s="53"/>
      <c r="AW186" s="53"/>
      <c r="AX186" s="53"/>
      <c r="AY186" s="53"/>
      <c r="AZ186" s="53"/>
      <c r="BA186" s="82">
        <f aca="true" t="shared" si="15" ref="BA186:BA218">total_amount_ba($B$2,$D$2,D186,F186,J186,K186,M186)</f>
        <v>176.47</v>
      </c>
      <c r="BB186" s="60">
        <f t="shared" si="13"/>
        <v>176.47</v>
      </c>
      <c r="BC186" s="56" t="str">
        <f t="shared" si="14"/>
        <v>INR  One Hundred &amp; Seventy Six  and Paise Forty Seven Only</v>
      </c>
      <c r="BD186" s="70"/>
      <c r="BE186"/>
      <c r="BF186" s="103">
        <v>156</v>
      </c>
      <c r="BG186" s="104">
        <f t="shared" si="10"/>
        <v>176.47</v>
      </c>
      <c r="IE186" s="16"/>
      <c r="IF186" s="16"/>
      <c r="IG186" s="16"/>
      <c r="IH186" s="16"/>
      <c r="II186" s="16"/>
    </row>
    <row r="187" spans="1:243" s="15" customFormat="1" ht="163.5" customHeight="1">
      <c r="A187" s="64">
        <v>175</v>
      </c>
      <c r="B187" s="93" t="s">
        <v>455</v>
      </c>
      <c r="C187" s="72" t="s">
        <v>225</v>
      </c>
      <c r="D187" s="90">
        <v>8</v>
      </c>
      <c r="E187" s="91" t="s">
        <v>425</v>
      </c>
      <c r="F187" s="92">
        <v>596.14</v>
      </c>
      <c r="G187" s="57"/>
      <c r="H187" s="47"/>
      <c r="I187" s="46" t="s">
        <v>39</v>
      </c>
      <c r="J187" s="48">
        <f t="shared" si="12"/>
        <v>1</v>
      </c>
      <c r="K187" s="49" t="s">
        <v>63</v>
      </c>
      <c r="L187" s="49" t="s">
        <v>7</v>
      </c>
      <c r="M187" s="58"/>
      <c r="N187" s="57"/>
      <c r="O187" s="57"/>
      <c r="P187" s="59"/>
      <c r="Q187" s="57"/>
      <c r="R187" s="57"/>
      <c r="S187" s="59"/>
      <c r="T187" s="53"/>
      <c r="U187" s="53"/>
      <c r="V187" s="53"/>
      <c r="W187" s="53"/>
      <c r="X187" s="53"/>
      <c r="Y187" s="53"/>
      <c r="Z187" s="53"/>
      <c r="AA187" s="53"/>
      <c r="AB187" s="53"/>
      <c r="AC187" s="53"/>
      <c r="AD187" s="53"/>
      <c r="AE187" s="53"/>
      <c r="AF187" s="53"/>
      <c r="AG187" s="53"/>
      <c r="AH187" s="53"/>
      <c r="AI187" s="53"/>
      <c r="AJ187" s="53"/>
      <c r="AK187" s="53"/>
      <c r="AL187" s="53"/>
      <c r="AM187" s="53"/>
      <c r="AN187" s="53"/>
      <c r="AO187" s="53"/>
      <c r="AP187" s="53"/>
      <c r="AQ187" s="53"/>
      <c r="AR187" s="53"/>
      <c r="AS187" s="53"/>
      <c r="AT187" s="53"/>
      <c r="AU187" s="53"/>
      <c r="AV187" s="53"/>
      <c r="AW187" s="53"/>
      <c r="AX187" s="53"/>
      <c r="AY187" s="53"/>
      <c r="AZ187" s="53"/>
      <c r="BA187" s="82">
        <f t="shared" si="15"/>
        <v>4769.12</v>
      </c>
      <c r="BB187" s="60">
        <f t="shared" si="13"/>
        <v>4769.12</v>
      </c>
      <c r="BC187" s="56" t="str">
        <f t="shared" si="14"/>
        <v>INR  Four Thousand Seven Hundred &amp; Sixty Nine  and Paise Twelve Only</v>
      </c>
      <c r="BD187" s="70"/>
      <c r="BE187"/>
      <c r="BF187" s="103">
        <v>527</v>
      </c>
      <c r="BG187" s="104">
        <f t="shared" si="10"/>
        <v>596.14</v>
      </c>
      <c r="IE187" s="16"/>
      <c r="IF187" s="16"/>
      <c r="IG187" s="16"/>
      <c r="IH187" s="16"/>
      <c r="II187" s="16"/>
    </row>
    <row r="188" spans="1:243" s="15" customFormat="1" ht="72.75" customHeight="1">
      <c r="A188" s="64">
        <v>176</v>
      </c>
      <c r="B188" s="93" t="s">
        <v>273</v>
      </c>
      <c r="C188" s="72" t="s">
        <v>226</v>
      </c>
      <c r="D188" s="90">
        <v>8</v>
      </c>
      <c r="E188" s="91" t="s">
        <v>425</v>
      </c>
      <c r="F188" s="92">
        <v>1123.28</v>
      </c>
      <c r="G188" s="57"/>
      <c r="H188" s="47"/>
      <c r="I188" s="46" t="s">
        <v>39</v>
      </c>
      <c r="J188" s="48">
        <f t="shared" si="12"/>
        <v>1</v>
      </c>
      <c r="K188" s="49" t="s">
        <v>63</v>
      </c>
      <c r="L188" s="49" t="s">
        <v>7</v>
      </c>
      <c r="M188" s="58"/>
      <c r="N188" s="57"/>
      <c r="O188" s="57"/>
      <c r="P188" s="59"/>
      <c r="Q188" s="57"/>
      <c r="R188" s="57"/>
      <c r="S188" s="59"/>
      <c r="T188" s="53"/>
      <c r="U188" s="53"/>
      <c r="V188" s="53"/>
      <c r="W188" s="53"/>
      <c r="X188" s="53"/>
      <c r="Y188" s="53"/>
      <c r="Z188" s="53"/>
      <c r="AA188" s="53"/>
      <c r="AB188" s="53"/>
      <c r="AC188" s="53"/>
      <c r="AD188" s="53"/>
      <c r="AE188" s="53"/>
      <c r="AF188" s="53"/>
      <c r="AG188" s="53"/>
      <c r="AH188" s="53"/>
      <c r="AI188" s="53"/>
      <c r="AJ188" s="53"/>
      <c r="AK188" s="53"/>
      <c r="AL188" s="53"/>
      <c r="AM188" s="53"/>
      <c r="AN188" s="53"/>
      <c r="AO188" s="53"/>
      <c r="AP188" s="53"/>
      <c r="AQ188" s="53"/>
      <c r="AR188" s="53"/>
      <c r="AS188" s="53"/>
      <c r="AT188" s="53"/>
      <c r="AU188" s="53"/>
      <c r="AV188" s="53"/>
      <c r="AW188" s="53"/>
      <c r="AX188" s="53"/>
      <c r="AY188" s="53"/>
      <c r="AZ188" s="53"/>
      <c r="BA188" s="82">
        <f t="shared" si="15"/>
        <v>8986.24</v>
      </c>
      <c r="BB188" s="60">
        <f t="shared" si="13"/>
        <v>8986.24</v>
      </c>
      <c r="BC188" s="56" t="str">
        <f t="shared" si="14"/>
        <v>INR  Eight Thousand Nine Hundred &amp; Eighty Six  and Paise Twenty Four Only</v>
      </c>
      <c r="BD188" s="70"/>
      <c r="BE188"/>
      <c r="BF188" s="103">
        <v>993</v>
      </c>
      <c r="BG188" s="104">
        <f t="shared" si="10"/>
        <v>1123.28</v>
      </c>
      <c r="IE188" s="16"/>
      <c r="IF188" s="16"/>
      <c r="IG188" s="16"/>
      <c r="IH188" s="16"/>
      <c r="II188" s="16"/>
    </row>
    <row r="189" spans="1:243" s="15" customFormat="1" ht="79.5" customHeight="1">
      <c r="A189" s="64">
        <v>177</v>
      </c>
      <c r="B189" s="129" t="s">
        <v>456</v>
      </c>
      <c r="C189" s="72" t="s">
        <v>227</v>
      </c>
      <c r="D189" s="90">
        <v>2</v>
      </c>
      <c r="E189" s="91" t="s">
        <v>425</v>
      </c>
      <c r="F189" s="92">
        <v>1143</v>
      </c>
      <c r="G189" s="57"/>
      <c r="H189" s="47"/>
      <c r="I189" s="46" t="s">
        <v>39</v>
      </c>
      <c r="J189" s="48">
        <f t="shared" si="12"/>
        <v>1</v>
      </c>
      <c r="K189" s="49" t="s">
        <v>63</v>
      </c>
      <c r="L189" s="49" t="s">
        <v>7</v>
      </c>
      <c r="M189" s="58"/>
      <c r="N189" s="57"/>
      <c r="O189" s="57"/>
      <c r="P189" s="59"/>
      <c r="Q189" s="57"/>
      <c r="R189" s="57"/>
      <c r="S189" s="59"/>
      <c r="T189" s="53"/>
      <c r="U189" s="53"/>
      <c r="V189" s="53"/>
      <c r="W189" s="53"/>
      <c r="X189" s="53"/>
      <c r="Y189" s="53"/>
      <c r="Z189" s="53"/>
      <c r="AA189" s="53"/>
      <c r="AB189" s="53"/>
      <c r="AC189" s="53"/>
      <c r="AD189" s="53"/>
      <c r="AE189" s="53"/>
      <c r="AF189" s="53"/>
      <c r="AG189" s="53"/>
      <c r="AH189" s="53"/>
      <c r="AI189" s="53"/>
      <c r="AJ189" s="53"/>
      <c r="AK189" s="53"/>
      <c r="AL189" s="53"/>
      <c r="AM189" s="53"/>
      <c r="AN189" s="53"/>
      <c r="AO189" s="53"/>
      <c r="AP189" s="53"/>
      <c r="AQ189" s="53"/>
      <c r="AR189" s="53"/>
      <c r="AS189" s="53"/>
      <c r="AT189" s="53"/>
      <c r="AU189" s="53"/>
      <c r="AV189" s="53"/>
      <c r="AW189" s="53"/>
      <c r="AX189" s="53"/>
      <c r="AY189" s="53"/>
      <c r="AZ189" s="53"/>
      <c r="BA189" s="82">
        <f t="shared" si="15"/>
        <v>2286</v>
      </c>
      <c r="BB189" s="60">
        <f t="shared" si="13"/>
        <v>2286</v>
      </c>
      <c r="BC189" s="56" t="str">
        <f t="shared" si="14"/>
        <v>INR  Two Thousand Two Hundred &amp; Eighty Six  Only</v>
      </c>
      <c r="BD189" s="70"/>
      <c r="BE189"/>
      <c r="BF189"/>
      <c r="BG189"/>
      <c r="IE189" s="16"/>
      <c r="IF189" s="16"/>
      <c r="IG189" s="16"/>
      <c r="IH189" s="16"/>
      <c r="II189" s="16"/>
    </row>
    <row r="190" spans="1:243" s="15" customFormat="1" ht="60.75" customHeight="1">
      <c r="A190" s="64">
        <v>178</v>
      </c>
      <c r="B190" s="93" t="s">
        <v>276</v>
      </c>
      <c r="C190" s="72" t="s">
        <v>228</v>
      </c>
      <c r="D190" s="90">
        <v>36</v>
      </c>
      <c r="E190" s="91" t="s">
        <v>425</v>
      </c>
      <c r="F190" s="92">
        <v>875</v>
      </c>
      <c r="G190" s="57"/>
      <c r="H190" s="47"/>
      <c r="I190" s="46" t="s">
        <v>39</v>
      </c>
      <c r="J190" s="48">
        <f t="shared" si="12"/>
        <v>1</v>
      </c>
      <c r="K190" s="49" t="s">
        <v>63</v>
      </c>
      <c r="L190" s="49" t="s">
        <v>7</v>
      </c>
      <c r="M190" s="58"/>
      <c r="N190" s="57"/>
      <c r="O190" s="57"/>
      <c r="P190" s="59"/>
      <c r="Q190" s="57"/>
      <c r="R190" s="57"/>
      <c r="S190" s="59"/>
      <c r="T190" s="53"/>
      <c r="U190" s="53"/>
      <c r="V190" s="53"/>
      <c r="W190" s="53"/>
      <c r="X190" s="53"/>
      <c r="Y190" s="53"/>
      <c r="Z190" s="53"/>
      <c r="AA190" s="53"/>
      <c r="AB190" s="53"/>
      <c r="AC190" s="53"/>
      <c r="AD190" s="53"/>
      <c r="AE190" s="53"/>
      <c r="AF190" s="53"/>
      <c r="AG190" s="53"/>
      <c r="AH190" s="53"/>
      <c r="AI190" s="53"/>
      <c r="AJ190" s="53"/>
      <c r="AK190" s="53"/>
      <c r="AL190" s="53"/>
      <c r="AM190" s="53"/>
      <c r="AN190" s="53"/>
      <c r="AO190" s="53"/>
      <c r="AP190" s="53"/>
      <c r="AQ190" s="53"/>
      <c r="AR190" s="53"/>
      <c r="AS190" s="53"/>
      <c r="AT190" s="53"/>
      <c r="AU190" s="53"/>
      <c r="AV190" s="53"/>
      <c r="AW190" s="53"/>
      <c r="AX190" s="53"/>
      <c r="AY190" s="53"/>
      <c r="AZ190" s="53"/>
      <c r="BA190" s="82">
        <f t="shared" si="15"/>
        <v>31500</v>
      </c>
      <c r="BB190" s="60">
        <f t="shared" si="13"/>
        <v>31500</v>
      </c>
      <c r="BC190" s="56" t="str">
        <f t="shared" si="14"/>
        <v>INR  Thirty One Thousand Five Hundred    Only</v>
      </c>
      <c r="BD190" s="70"/>
      <c r="BE190"/>
      <c r="BF190"/>
      <c r="BG190"/>
      <c r="IE190" s="16"/>
      <c r="IF190" s="16"/>
      <c r="IG190" s="16"/>
      <c r="IH190" s="16"/>
      <c r="II190" s="16"/>
    </row>
    <row r="191" spans="1:243" s="15" customFormat="1" ht="39.75" customHeight="1">
      <c r="A191" s="64">
        <v>179</v>
      </c>
      <c r="B191" s="93" t="s">
        <v>457</v>
      </c>
      <c r="C191" s="72" t="s">
        <v>229</v>
      </c>
      <c r="D191" s="90">
        <v>9</v>
      </c>
      <c r="E191" s="91" t="s">
        <v>425</v>
      </c>
      <c r="F191" s="92">
        <v>1479</v>
      </c>
      <c r="G191" s="57"/>
      <c r="H191" s="47"/>
      <c r="I191" s="46" t="s">
        <v>39</v>
      </c>
      <c r="J191" s="48">
        <f>IF(I191="Less(-)",-1,1)</f>
        <v>1</v>
      </c>
      <c r="K191" s="49" t="s">
        <v>63</v>
      </c>
      <c r="L191" s="49" t="s">
        <v>7</v>
      </c>
      <c r="M191" s="58"/>
      <c r="N191" s="57"/>
      <c r="O191" s="57"/>
      <c r="P191" s="59"/>
      <c r="Q191" s="57"/>
      <c r="R191" s="57"/>
      <c r="S191" s="59"/>
      <c r="T191" s="53"/>
      <c r="U191" s="53"/>
      <c r="V191" s="53"/>
      <c r="W191" s="53"/>
      <c r="X191" s="53"/>
      <c r="Y191" s="53"/>
      <c r="Z191" s="53"/>
      <c r="AA191" s="53"/>
      <c r="AB191" s="53"/>
      <c r="AC191" s="53"/>
      <c r="AD191" s="53"/>
      <c r="AE191" s="53"/>
      <c r="AF191" s="53"/>
      <c r="AG191" s="53"/>
      <c r="AH191" s="53"/>
      <c r="AI191" s="53"/>
      <c r="AJ191" s="53"/>
      <c r="AK191" s="53"/>
      <c r="AL191" s="53"/>
      <c r="AM191" s="53"/>
      <c r="AN191" s="53"/>
      <c r="AO191" s="53"/>
      <c r="AP191" s="53"/>
      <c r="AQ191" s="53"/>
      <c r="AR191" s="53"/>
      <c r="AS191" s="53"/>
      <c r="AT191" s="53"/>
      <c r="AU191" s="53"/>
      <c r="AV191" s="53"/>
      <c r="AW191" s="53"/>
      <c r="AX191" s="53"/>
      <c r="AY191" s="53"/>
      <c r="AZ191" s="53"/>
      <c r="BA191" s="82">
        <f t="shared" si="15"/>
        <v>13311</v>
      </c>
      <c r="BB191" s="60">
        <f>BA191+SUM(N191:AZ191)</f>
        <v>13311</v>
      </c>
      <c r="BC191" s="56" t="str">
        <f>SpellNumber(L191,BB191)</f>
        <v>INR  Thirteen Thousand Three Hundred &amp; Eleven  Only</v>
      </c>
      <c r="BD191" s="70"/>
      <c r="BE191"/>
      <c r="BF191"/>
      <c r="BG191"/>
      <c r="IE191" s="16"/>
      <c r="IF191" s="16"/>
      <c r="IG191" s="16"/>
      <c r="IH191" s="16"/>
      <c r="II191" s="16"/>
    </row>
    <row r="192" spans="1:243" s="15" customFormat="1" ht="39" customHeight="1">
      <c r="A192" s="64">
        <v>180</v>
      </c>
      <c r="B192" s="93" t="s">
        <v>458</v>
      </c>
      <c r="C192" s="72" t="s">
        <v>230</v>
      </c>
      <c r="D192" s="90">
        <v>10</v>
      </c>
      <c r="E192" s="91" t="s">
        <v>425</v>
      </c>
      <c r="F192" s="92">
        <v>875</v>
      </c>
      <c r="G192" s="57"/>
      <c r="H192" s="47"/>
      <c r="I192" s="46" t="s">
        <v>39</v>
      </c>
      <c r="J192" s="48">
        <f t="shared" si="12"/>
        <v>1</v>
      </c>
      <c r="K192" s="49" t="s">
        <v>63</v>
      </c>
      <c r="L192" s="49" t="s">
        <v>7</v>
      </c>
      <c r="M192" s="58"/>
      <c r="N192" s="57"/>
      <c r="O192" s="57"/>
      <c r="P192" s="59"/>
      <c r="Q192" s="57"/>
      <c r="R192" s="57"/>
      <c r="S192" s="59"/>
      <c r="T192" s="53"/>
      <c r="U192" s="53"/>
      <c r="V192" s="53"/>
      <c r="W192" s="53"/>
      <c r="X192" s="53"/>
      <c r="Y192" s="53"/>
      <c r="Z192" s="53"/>
      <c r="AA192" s="53"/>
      <c r="AB192" s="53"/>
      <c r="AC192" s="53"/>
      <c r="AD192" s="53"/>
      <c r="AE192" s="53"/>
      <c r="AF192" s="53"/>
      <c r="AG192" s="53"/>
      <c r="AH192" s="53"/>
      <c r="AI192" s="53"/>
      <c r="AJ192" s="53"/>
      <c r="AK192" s="53"/>
      <c r="AL192" s="53"/>
      <c r="AM192" s="53"/>
      <c r="AN192" s="53"/>
      <c r="AO192" s="53"/>
      <c r="AP192" s="53"/>
      <c r="AQ192" s="53"/>
      <c r="AR192" s="53"/>
      <c r="AS192" s="53"/>
      <c r="AT192" s="53"/>
      <c r="AU192" s="53"/>
      <c r="AV192" s="53"/>
      <c r="AW192" s="53"/>
      <c r="AX192" s="53"/>
      <c r="AY192" s="53"/>
      <c r="AZ192" s="53"/>
      <c r="BA192" s="82">
        <f t="shared" si="15"/>
        <v>8750</v>
      </c>
      <c r="BB192" s="60">
        <f t="shared" si="13"/>
        <v>8750</v>
      </c>
      <c r="BC192" s="56" t="str">
        <f t="shared" si="14"/>
        <v>INR  Eight Thousand Seven Hundred &amp; Fifty  Only</v>
      </c>
      <c r="BD192" s="70"/>
      <c r="BE192"/>
      <c r="BF192"/>
      <c r="BG192"/>
      <c r="IE192" s="16"/>
      <c r="IF192" s="16"/>
      <c r="IG192" s="16"/>
      <c r="IH192" s="16"/>
      <c r="II192" s="16"/>
    </row>
    <row r="193" spans="1:243" s="15" customFormat="1" ht="52.5" customHeight="1">
      <c r="A193" s="64">
        <v>181</v>
      </c>
      <c r="B193" s="93" t="s">
        <v>459</v>
      </c>
      <c r="C193" s="72" t="s">
        <v>231</v>
      </c>
      <c r="D193" s="90">
        <v>60</v>
      </c>
      <c r="E193" s="91" t="s">
        <v>245</v>
      </c>
      <c r="F193" s="92">
        <v>248</v>
      </c>
      <c r="G193" s="57"/>
      <c r="H193" s="47"/>
      <c r="I193" s="46" t="s">
        <v>39</v>
      </c>
      <c r="J193" s="48">
        <f t="shared" si="12"/>
        <v>1</v>
      </c>
      <c r="K193" s="49" t="s">
        <v>63</v>
      </c>
      <c r="L193" s="49" t="s">
        <v>7</v>
      </c>
      <c r="M193" s="58"/>
      <c r="N193" s="57"/>
      <c r="O193" s="57"/>
      <c r="P193" s="59"/>
      <c r="Q193" s="57"/>
      <c r="R193" s="57"/>
      <c r="S193" s="59"/>
      <c r="T193" s="53"/>
      <c r="U193" s="53"/>
      <c r="V193" s="53"/>
      <c r="W193" s="53"/>
      <c r="X193" s="53"/>
      <c r="Y193" s="53"/>
      <c r="Z193" s="53"/>
      <c r="AA193" s="53"/>
      <c r="AB193" s="53"/>
      <c r="AC193" s="53"/>
      <c r="AD193" s="53"/>
      <c r="AE193" s="53"/>
      <c r="AF193" s="53"/>
      <c r="AG193" s="53"/>
      <c r="AH193" s="53"/>
      <c r="AI193" s="53"/>
      <c r="AJ193" s="53"/>
      <c r="AK193" s="53"/>
      <c r="AL193" s="53"/>
      <c r="AM193" s="53"/>
      <c r="AN193" s="53"/>
      <c r="AO193" s="53"/>
      <c r="AP193" s="53"/>
      <c r="AQ193" s="53"/>
      <c r="AR193" s="53"/>
      <c r="AS193" s="53"/>
      <c r="AT193" s="53"/>
      <c r="AU193" s="53"/>
      <c r="AV193" s="53"/>
      <c r="AW193" s="53"/>
      <c r="AX193" s="53"/>
      <c r="AY193" s="53"/>
      <c r="AZ193" s="53"/>
      <c r="BA193" s="82">
        <f t="shared" si="15"/>
        <v>14880</v>
      </c>
      <c r="BB193" s="60">
        <f t="shared" si="13"/>
        <v>14880</v>
      </c>
      <c r="BC193" s="56" t="str">
        <f t="shared" si="14"/>
        <v>INR  Fourteen Thousand Eight Hundred &amp; Eighty  Only</v>
      </c>
      <c r="BD193" s="70"/>
      <c r="BE193"/>
      <c r="BF193"/>
      <c r="BG193"/>
      <c r="IE193" s="16"/>
      <c r="IF193" s="16"/>
      <c r="IG193" s="16"/>
      <c r="IH193" s="16"/>
      <c r="II193" s="16"/>
    </row>
    <row r="194" spans="1:243" s="15" customFormat="1" ht="45.75" customHeight="1">
      <c r="A194" s="64">
        <v>182</v>
      </c>
      <c r="B194" s="125" t="s">
        <v>460</v>
      </c>
      <c r="C194" s="72" t="s">
        <v>232</v>
      </c>
      <c r="D194" s="90">
        <v>105</v>
      </c>
      <c r="E194" s="91" t="s">
        <v>245</v>
      </c>
      <c r="F194" s="92">
        <v>165</v>
      </c>
      <c r="G194" s="57"/>
      <c r="H194" s="47"/>
      <c r="I194" s="46" t="s">
        <v>39</v>
      </c>
      <c r="J194" s="48">
        <f t="shared" si="12"/>
        <v>1</v>
      </c>
      <c r="K194" s="49" t="s">
        <v>63</v>
      </c>
      <c r="L194" s="49" t="s">
        <v>7</v>
      </c>
      <c r="M194" s="58"/>
      <c r="N194" s="57"/>
      <c r="O194" s="57"/>
      <c r="P194" s="59"/>
      <c r="Q194" s="57"/>
      <c r="R194" s="57"/>
      <c r="S194" s="59"/>
      <c r="T194" s="53"/>
      <c r="U194" s="53"/>
      <c r="V194" s="53"/>
      <c r="W194" s="53"/>
      <c r="X194" s="53"/>
      <c r="Y194" s="53"/>
      <c r="Z194" s="53"/>
      <c r="AA194" s="53"/>
      <c r="AB194" s="53"/>
      <c r="AC194" s="53"/>
      <c r="AD194" s="53"/>
      <c r="AE194" s="53"/>
      <c r="AF194" s="53"/>
      <c r="AG194" s="53"/>
      <c r="AH194" s="53"/>
      <c r="AI194" s="53"/>
      <c r="AJ194" s="53"/>
      <c r="AK194" s="53"/>
      <c r="AL194" s="53"/>
      <c r="AM194" s="53"/>
      <c r="AN194" s="53"/>
      <c r="AO194" s="53"/>
      <c r="AP194" s="53"/>
      <c r="AQ194" s="53"/>
      <c r="AR194" s="53"/>
      <c r="AS194" s="53"/>
      <c r="AT194" s="53"/>
      <c r="AU194" s="53"/>
      <c r="AV194" s="53"/>
      <c r="AW194" s="53"/>
      <c r="AX194" s="53"/>
      <c r="AY194" s="53"/>
      <c r="AZ194" s="53"/>
      <c r="BA194" s="82">
        <f t="shared" si="15"/>
        <v>17325</v>
      </c>
      <c r="BB194" s="60">
        <f t="shared" si="13"/>
        <v>17325</v>
      </c>
      <c r="BC194" s="56" t="str">
        <f t="shared" si="14"/>
        <v>INR  Seventeen Thousand Three Hundred &amp; Twenty Five  Only</v>
      </c>
      <c r="BD194" s="70"/>
      <c r="BE194"/>
      <c r="BF194"/>
      <c r="BG194"/>
      <c r="IE194" s="16"/>
      <c r="IF194" s="16"/>
      <c r="IG194" s="16"/>
      <c r="IH194" s="16"/>
      <c r="II194" s="16"/>
    </row>
    <row r="195" spans="1:243" s="15" customFormat="1" ht="49.5" customHeight="1">
      <c r="A195" s="64">
        <v>183</v>
      </c>
      <c r="B195" s="125" t="s">
        <v>461</v>
      </c>
      <c r="C195" s="72" t="s">
        <v>233</v>
      </c>
      <c r="D195" s="90">
        <v>110</v>
      </c>
      <c r="E195" s="91" t="s">
        <v>245</v>
      </c>
      <c r="F195" s="92">
        <v>117</v>
      </c>
      <c r="G195" s="57"/>
      <c r="H195" s="47"/>
      <c r="I195" s="46" t="s">
        <v>39</v>
      </c>
      <c r="J195" s="48">
        <f t="shared" si="12"/>
        <v>1</v>
      </c>
      <c r="K195" s="49" t="s">
        <v>63</v>
      </c>
      <c r="L195" s="49" t="s">
        <v>7</v>
      </c>
      <c r="M195" s="58"/>
      <c r="N195" s="57"/>
      <c r="O195" s="57"/>
      <c r="P195" s="59"/>
      <c r="Q195" s="57"/>
      <c r="R195" s="57"/>
      <c r="S195" s="59"/>
      <c r="T195" s="53"/>
      <c r="U195" s="53"/>
      <c r="V195" s="53"/>
      <c r="W195" s="53"/>
      <c r="X195" s="53"/>
      <c r="Y195" s="53"/>
      <c r="Z195" s="53"/>
      <c r="AA195" s="53"/>
      <c r="AB195" s="53"/>
      <c r="AC195" s="53"/>
      <c r="AD195" s="53"/>
      <c r="AE195" s="53"/>
      <c r="AF195" s="53"/>
      <c r="AG195" s="53"/>
      <c r="AH195" s="53"/>
      <c r="AI195" s="53"/>
      <c r="AJ195" s="53"/>
      <c r="AK195" s="53"/>
      <c r="AL195" s="53"/>
      <c r="AM195" s="53"/>
      <c r="AN195" s="53"/>
      <c r="AO195" s="53"/>
      <c r="AP195" s="53"/>
      <c r="AQ195" s="53"/>
      <c r="AR195" s="53"/>
      <c r="AS195" s="53"/>
      <c r="AT195" s="53"/>
      <c r="AU195" s="53"/>
      <c r="AV195" s="53"/>
      <c r="AW195" s="53"/>
      <c r="AX195" s="53"/>
      <c r="AY195" s="53"/>
      <c r="AZ195" s="53"/>
      <c r="BA195" s="82">
        <f t="shared" si="15"/>
        <v>12870</v>
      </c>
      <c r="BB195" s="60">
        <f t="shared" si="13"/>
        <v>12870</v>
      </c>
      <c r="BC195" s="56" t="str">
        <f t="shared" si="14"/>
        <v>INR  Twelve Thousand Eight Hundred &amp; Seventy  Only</v>
      </c>
      <c r="BD195" s="70"/>
      <c r="BE195"/>
      <c r="BF195"/>
      <c r="BG195"/>
      <c r="IE195" s="16"/>
      <c r="IF195" s="16"/>
      <c r="IG195" s="16"/>
      <c r="IH195" s="16"/>
      <c r="II195" s="16"/>
    </row>
    <row r="196" spans="1:243" s="15" customFormat="1" ht="52.5" customHeight="1">
      <c r="A196" s="64">
        <v>184</v>
      </c>
      <c r="B196" s="93" t="s">
        <v>462</v>
      </c>
      <c r="C196" s="72" t="s">
        <v>234</v>
      </c>
      <c r="D196" s="90">
        <v>7</v>
      </c>
      <c r="E196" s="91" t="s">
        <v>425</v>
      </c>
      <c r="F196" s="92">
        <v>2218</v>
      </c>
      <c r="G196" s="57"/>
      <c r="H196" s="47"/>
      <c r="I196" s="46" t="s">
        <v>39</v>
      </c>
      <c r="J196" s="48">
        <f aca="true" t="shared" si="16" ref="J196:J212">IF(I196="Less(-)",-1,1)</f>
        <v>1</v>
      </c>
      <c r="K196" s="49" t="s">
        <v>63</v>
      </c>
      <c r="L196" s="49" t="s">
        <v>7</v>
      </c>
      <c r="M196" s="58"/>
      <c r="N196" s="57"/>
      <c r="O196" s="57"/>
      <c r="P196" s="59"/>
      <c r="Q196" s="57"/>
      <c r="R196" s="57"/>
      <c r="S196" s="59"/>
      <c r="T196" s="53"/>
      <c r="U196" s="53"/>
      <c r="V196" s="53"/>
      <c r="W196" s="53"/>
      <c r="X196" s="53"/>
      <c r="Y196" s="53"/>
      <c r="Z196" s="53"/>
      <c r="AA196" s="53"/>
      <c r="AB196" s="53"/>
      <c r="AC196" s="53"/>
      <c r="AD196" s="53"/>
      <c r="AE196" s="53"/>
      <c r="AF196" s="53"/>
      <c r="AG196" s="53"/>
      <c r="AH196" s="53"/>
      <c r="AI196" s="53"/>
      <c r="AJ196" s="53"/>
      <c r="AK196" s="53"/>
      <c r="AL196" s="53"/>
      <c r="AM196" s="53"/>
      <c r="AN196" s="53"/>
      <c r="AO196" s="53"/>
      <c r="AP196" s="53"/>
      <c r="AQ196" s="53"/>
      <c r="AR196" s="53"/>
      <c r="AS196" s="53"/>
      <c r="AT196" s="53"/>
      <c r="AU196" s="53"/>
      <c r="AV196" s="53"/>
      <c r="AW196" s="53"/>
      <c r="AX196" s="53"/>
      <c r="AY196" s="53"/>
      <c r="AZ196" s="53"/>
      <c r="BA196" s="82">
        <f t="shared" si="15"/>
        <v>15526</v>
      </c>
      <c r="BB196" s="60">
        <f aca="true" t="shared" si="17" ref="BB196:BB212">BA196+SUM(N196:AZ196)</f>
        <v>15526</v>
      </c>
      <c r="BC196" s="56" t="str">
        <f aca="true" t="shared" si="18" ref="BC196:BC212">SpellNumber(L196,BB196)</f>
        <v>INR  Fifteen Thousand Five Hundred &amp; Twenty Six  Only</v>
      </c>
      <c r="BD196" s="70"/>
      <c r="BE196"/>
      <c r="BF196"/>
      <c r="BG196"/>
      <c r="IE196" s="16"/>
      <c r="IF196" s="16"/>
      <c r="IG196" s="16"/>
      <c r="IH196" s="16"/>
      <c r="II196" s="16"/>
    </row>
    <row r="197" spans="1:243" s="15" customFormat="1" ht="51" customHeight="1">
      <c r="A197" s="64">
        <v>185</v>
      </c>
      <c r="B197" s="125" t="s">
        <v>463</v>
      </c>
      <c r="C197" s="72" t="s">
        <v>235</v>
      </c>
      <c r="D197" s="90">
        <v>21</v>
      </c>
      <c r="E197" s="91" t="s">
        <v>425</v>
      </c>
      <c r="F197" s="92">
        <v>2358</v>
      </c>
      <c r="G197" s="57"/>
      <c r="H197" s="47"/>
      <c r="I197" s="46" t="s">
        <v>39</v>
      </c>
      <c r="J197" s="48">
        <f t="shared" si="16"/>
        <v>1</v>
      </c>
      <c r="K197" s="49" t="s">
        <v>63</v>
      </c>
      <c r="L197" s="49" t="s">
        <v>7</v>
      </c>
      <c r="M197" s="58"/>
      <c r="N197" s="57"/>
      <c r="O197" s="57"/>
      <c r="P197" s="59"/>
      <c r="Q197" s="57"/>
      <c r="R197" s="57"/>
      <c r="S197" s="59"/>
      <c r="T197" s="53"/>
      <c r="U197" s="53"/>
      <c r="V197" s="53"/>
      <c r="W197" s="53"/>
      <c r="X197" s="53"/>
      <c r="Y197" s="53"/>
      <c r="Z197" s="53"/>
      <c r="AA197" s="53"/>
      <c r="AB197" s="53"/>
      <c r="AC197" s="53"/>
      <c r="AD197" s="53"/>
      <c r="AE197" s="53"/>
      <c r="AF197" s="53"/>
      <c r="AG197" s="53"/>
      <c r="AH197" s="53"/>
      <c r="AI197" s="53"/>
      <c r="AJ197" s="53"/>
      <c r="AK197" s="53"/>
      <c r="AL197" s="53"/>
      <c r="AM197" s="53"/>
      <c r="AN197" s="53"/>
      <c r="AO197" s="53"/>
      <c r="AP197" s="53"/>
      <c r="AQ197" s="53"/>
      <c r="AR197" s="53"/>
      <c r="AS197" s="53"/>
      <c r="AT197" s="53"/>
      <c r="AU197" s="53"/>
      <c r="AV197" s="53"/>
      <c r="AW197" s="53"/>
      <c r="AX197" s="53"/>
      <c r="AY197" s="53"/>
      <c r="AZ197" s="53"/>
      <c r="BA197" s="82">
        <f t="shared" si="15"/>
        <v>49518</v>
      </c>
      <c r="BB197" s="60">
        <f t="shared" si="17"/>
        <v>49518</v>
      </c>
      <c r="BC197" s="56" t="str">
        <f t="shared" si="18"/>
        <v>INR  Forty Nine Thousand Five Hundred &amp; Eighteen  Only</v>
      </c>
      <c r="BD197" s="70"/>
      <c r="BE197"/>
      <c r="BF197"/>
      <c r="BG197"/>
      <c r="IE197" s="16"/>
      <c r="IF197" s="16"/>
      <c r="IG197" s="16"/>
      <c r="IH197" s="16"/>
      <c r="II197" s="16"/>
    </row>
    <row r="198" spans="1:243" s="15" customFormat="1" ht="52.5" customHeight="1">
      <c r="A198" s="64">
        <v>186</v>
      </c>
      <c r="B198" s="125" t="s">
        <v>464</v>
      </c>
      <c r="C198" s="72" t="s">
        <v>236</v>
      </c>
      <c r="D198" s="90">
        <v>2</v>
      </c>
      <c r="E198" s="91" t="s">
        <v>425</v>
      </c>
      <c r="F198" s="92">
        <v>2144</v>
      </c>
      <c r="G198" s="57"/>
      <c r="H198" s="47"/>
      <c r="I198" s="46" t="s">
        <v>39</v>
      </c>
      <c r="J198" s="48">
        <f t="shared" si="16"/>
        <v>1</v>
      </c>
      <c r="K198" s="49" t="s">
        <v>63</v>
      </c>
      <c r="L198" s="49" t="s">
        <v>7</v>
      </c>
      <c r="M198" s="58"/>
      <c r="N198" s="57"/>
      <c r="O198" s="57"/>
      <c r="P198" s="59"/>
      <c r="Q198" s="57"/>
      <c r="R198" s="57"/>
      <c r="S198" s="59"/>
      <c r="T198" s="53"/>
      <c r="U198" s="53"/>
      <c r="V198" s="53"/>
      <c r="W198" s="53"/>
      <c r="X198" s="53"/>
      <c r="Y198" s="53"/>
      <c r="Z198" s="53"/>
      <c r="AA198" s="53"/>
      <c r="AB198" s="53"/>
      <c r="AC198" s="53"/>
      <c r="AD198" s="53"/>
      <c r="AE198" s="53"/>
      <c r="AF198" s="53"/>
      <c r="AG198" s="53"/>
      <c r="AH198" s="53"/>
      <c r="AI198" s="53"/>
      <c r="AJ198" s="53"/>
      <c r="AK198" s="53"/>
      <c r="AL198" s="53"/>
      <c r="AM198" s="53"/>
      <c r="AN198" s="53"/>
      <c r="AO198" s="53"/>
      <c r="AP198" s="53"/>
      <c r="AQ198" s="53"/>
      <c r="AR198" s="53"/>
      <c r="AS198" s="53"/>
      <c r="AT198" s="53"/>
      <c r="AU198" s="53"/>
      <c r="AV198" s="53"/>
      <c r="AW198" s="53"/>
      <c r="AX198" s="53"/>
      <c r="AY198" s="53"/>
      <c r="AZ198" s="53"/>
      <c r="BA198" s="82">
        <f t="shared" si="15"/>
        <v>4288</v>
      </c>
      <c r="BB198" s="60">
        <f t="shared" si="17"/>
        <v>4288</v>
      </c>
      <c r="BC198" s="56" t="str">
        <f t="shared" si="18"/>
        <v>INR  Four Thousand Two Hundred &amp; Eighty Eight  Only</v>
      </c>
      <c r="BD198" s="70"/>
      <c r="BE198"/>
      <c r="BF198"/>
      <c r="BG198"/>
      <c r="IE198" s="16"/>
      <c r="IF198" s="16"/>
      <c r="IG198" s="16"/>
      <c r="IH198" s="16"/>
      <c r="II198" s="16"/>
    </row>
    <row r="199" spans="1:243" s="15" customFormat="1" ht="54.75" customHeight="1">
      <c r="A199" s="64">
        <v>187</v>
      </c>
      <c r="B199" s="93" t="s">
        <v>465</v>
      </c>
      <c r="C199" s="72" t="s">
        <v>237</v>
      </c>
      <c r="D199" s="90">
        <v>1</v>
      </c>
      <c r="E199" s="91" t="s">
        <v>425</v>
      </c>
      <c r="F199" s="92">
        <v>2320</v>
      </c>
      <c r="G199" s="57"/>
      <c r="H199" s="47"/>
      <c r="I199" s="46" t="s">
        <v>39</v>
      </c>
      <c r="J199" s="48">
        <f t="shared" si="16"/>
        <v>1</v>
      </c>
      <c r="K199" s="49" t="s">
        <v>63</v>
      </c>
      <c r="L199" s="49" t="s">
        <v>7</v>
      </c>
      <c r="M199" s="58"/>
      <c r="N199" s="57"/>
      <c r="O199" s="57"/>
      <c r="P199" s="59"/>
      <c r="Q199" s="57"/>
      <c r="R199" s="57"/>
      <c r="S199" s="59"/>
      <c r="T199" s="53"/>
      <c r="U199" s="53"/>
      <c r="V199" s="53"/>
      <c r="W199" s="53"/>
      <c r="X199" s="53"/>
      <c r="Y199" s="53"/>
      <c r="Z199" s="53"/>
      <c r="AA199" s="53"/>
      <c r="AB199" s="53"/>
      <c r="AC199" s="53"/>
      <c r="AD199" s="53"/>
      <c r="AE199" s="53"/>
      <c r="AF199" s="53"/>
      <c r="AG199" s="53"/>
      <c r="AH199" s="53"/>
      <c r="AI199" s="53"/>
      <c r="AJ199" s="53"/>
      <c r="AK199" s="53"/>
      <c r="AL199" s="53"/>
      <c r="AM199" s="53"/>
      <c r="AN199" s="53"/>
      <c r="AO199" s="53"/>
      <c r="AP199" s="53"/>
      <c r="AQ199" s="53"/>
      <c r="AR199" s="53"/>
      <c r="AS199" s="53"/>
      <c r="AT199" s="53"/>
      <c r="AU199" s="53"/>
      <c r="AV199" s="53"/>
      <c r="AW199" s="53"/>
      <c r="AX199" s="53"/>
      <c r="AY199" s="53"/>
      <c r="AZ199" s="53"/>
      <c r="BA199" s="82">
        <f t="shared" si="15"/>
        <v>2320</v>
      </c>
      <c r="BB199" s="60">
        <f t="shared" si="17"/>
        <v>2320</v>
      </c>
      <c r="BC199" s="56" t="str">
        <f t="shared" si="18"/>
        <v>INR  Two Thousand Three Hundred &amp; Twenty  Only</v>
      </c>
      <c r="BD199" s="70"/>
      <c r="BE199"/>
      <c r="BF199"/>
      <c r="BG199"/>
      <c r="IE199" s="16"/>
      <c r="IF199" s="16"/>
      <c r="IG199" s="16"/>
      <c r="IH199" s="16"/>
      <c r="II199" s="16"/>
    </row>
    <row r="200" spans="1:243" s="15" customFormat="1" ht="75.75" customHeight="1">
      <c r="A200" s="64">
        <v>188</v>
      </c>
      <c r="B200" s="93" t="s">
        <v>466</v>
      </c>
      <c r="C200" s="72" t="s">
        <v>238</v>
      </c>
      <c r="D200" s="90">
        <v>2</v>
      </c>
      <c r="E200" s="91" t="s">
        <v>425</v>
      </c>
      <c r="F200" s="92">
        <v>3156</v>
      </c>
      <c r="G200" s="57"/>
      <c r="H200" s="47"/>
      <c r="I200" s="46" t="s">
        <v>39</v>
      </c>
      <c r="J200" s="48">
        <f t="shared" si="16"/>
        <v>1</v>
      </c>
      <c r="K200" s="49" t="s">
        <v>63</v>
      </c>
      <c r="L200" s="49" t="s">
        <v>7</v>
      </c>
      <c r="M200" s="58"/>
      <c r="N200" s="57"/>
      <c r="O200" s="57"/>
      <c r="P200" s="59"/>
      <c r="Q200" s="57"/>
      <c r="R200" s="57"/>
      <c r="S200" s="59"/>
      <c r="T200" s="53"/>
      <c r="U200" s="53"/>
      <c r="V200" s="53"/>
      <c r="W200" s="53"/>
      <c r="X200" s="53"/>
      <c r="Y200" s="53"/>
      <c r="Z200" s="53"/>
      <c r="AA200" s="53"/>
      <c r="AB200" s="53"/>
      <c r="AC200" s="53"/>
      <c r="AD200" s="53"/>
      <c r="AE200" s="53"/>
      <c r="AF200" s="53"/>
      <c r="AG200" s="53"/>
      <c r="AH200" s="53"/>
      <c r="AI200" s="53"/>
      <c r="AJ200" s="53"/>
      <c r="AK200" s="53"/>
      <c r="AL200" s="53"/>
      <c r="AM200" s="53"/>
      <c r="AN200" s="53"/>
      <c r="AO200" s="53"/>
      <c r="AP200" s="53"/>
      <c r="AQ200" s="53"/>
      <c r="AR200" s="53"/>
      <c r="AS200" s="53"/>
      <c r="AT200" s="53"/>
      <c r="AU200" s="53"/>
      <c r="AV200" s="53"/>
      <c r="AW200" s="53"/>
      <c r="AX200" s="53"/>
      <c r="AY200" s="53"/>
      <c r="AZ200" s="53"/>
      <c r="BA200" s="82">
        <f t="shared" si="15"/>
        <v>6312</v>
      </c>
      <c r="BB200" s="60">
        <f t="shared" si="17"/>
        <v>6312</v>
      </c>
      <c r="BC200" s="56" t="str">
        <f t="shared" si="18"/>
        <v>INR  Six Thousand Three Hundred &amp; Twelve  Only</v>
      </c>
      <c r="BD200" s="70"/>
      <c r="BE200"/>
      <c r="BF200"/>
      <c r="BG200"/>
      <c r="IE200" s="16"/>
      <c r="IF200" s="16"/>
      <c r="IG200" s="16"/>
      <c r="IH200" s="16"/>
      <c r="II200" s="16"/>
    </row>
    <row r="201" spans="1:243" s="15" customFormat="1" ht="79.5" customHeight="1">
      <c r="A201" s="64">
        <v>189</v>
      </c>
      <c r="B201" s="93" t="s">
        <v>467</v>
      </c>
      <c r="C201" s="72" t="s">
        <v>239</v>
      </c>
      <c r="D201" s="90">
        <v>4</v>
      </c>
      <c r="E201" s="91" t="s">
        <v>425</v>
      </c>
      <c r="F201" s="92">
        <v>2497</v>
      </c>
      <c r="G201" s="57"/>
      <c r="H201" s="47"/>
      <c r="I201" s="46" t="s">
        <v>39</v>
      </c>
      <c r="J201" s="48">
        <f t="shared" si="16"/>
        <v>1</v>
      </c>
      <c r="K201" s="49" t="s">
        <v>63</v>
      </c>
      <c r="L201" s="49" t="s">
        <v>7</v>
      </c>
      <c r="M201" s="58"/>
      <c r="N201" s="57"/>
      <c r="O201" s="57"/>
      <c r="P201" s="59"/>
      <c r="Q201" s="57"/>
      <c r="R201" s="57"/>
      <c r="S201" s="59"/>
      <c r="T201" s="53"/>
      <c r="U201" s="53"/>
      <c r="V201" s="53"/>
      <c r="W201" s="53"/>
      <c r="X201" s="53"/>
      <c r="Y201" s="53"/>
      <c r="Z201" s="53"/>
      <c r="AA201" s="53"/>
      <c r="AB201" s="53"/>
      <c r="AC201" s="53"/>
      <c r="AD201" s="53"/>
      <c r="AE201" s="53"/>
      <c r="AF201" s="53"/>
      <c r="AG201" s="53"/>
      <c r="AH201" s="53"/>
      <c r="AI201" s="53"/>
      <c r="AJ201" s="53"/>
      <c r="AK201" s="53"/>
      <c r="AL201" s="53"/>
      <c r="AM201" s="53"/>
      <c r="AN201" s="53"/>
      <c r="AO201" s="53"/>
      <c r="AP201" s="53"/>
      <c r="AQ201" s="53"/>
      <c r="AR201" s="53"/>
      <c r="AS201" s="53"/>
      <c r="AT201" s="53"/>
      <c r="AU201" s="53"/>
      <c r="AV201" s="53"/>
      <c r="AW201" s="53"/>
      <c r="AX201" s="53"/>
      <c r="AY201" s="53"/>
      <c r="AZ201" s="53"/>
      <c r="BA201" s="82">
        <f t="shared" si="15"/>
        <v>9988</v>
      </c>
      <c r="BB201" s="60">
        <f t="shared" si="17"/>
        <v>9988</v>
      </c>
      <c r="BC201" s="56" t="str">
        <f t="shared" si="18"/>
        <v>INR  Nine Thousand Nine Hundred &amp; Eighty Eight  Only</v>
      </c>
      <c r="BD201" s="70"/>
      <c r="BE201"/>
      <c r="BF201"/>
      <c r="BG201"/>
      <c r="IE201" s="16"/>
      <c r="IF201" s="16"/>
      <c r="IG201" s="16"/>
      <c r="IH201" s="16"/>
      <c r="II201" s="16"/>
    </row>
    <row r="202" spans="1:243" s="15" customFormat="1" ht="72" customHeight="1">
      <c r="A202" s="64">
        <v>190</v>
      </c>
      <c r="B202" s="93" t="s">
        <v>468</v>
      </c>
      <c r="C202" s="72" t="s">
        <v>240</v>
      </c>
      <c r="D202" s="90">
        <v>1</v>
      </c>
      <c r="E202" s="91" t="s">
        <v>425</v>
      </c>
      <c r="F202" s="92">
        <v>3480</v>
      </c>
      <c r="G202" s="57"/>
      <c r="H202" s="47"/>
      <c r="I202" s="46" t="s">
        <v>39</v>
      </c>
      <c r="J202" s="48">
        <f>IF(I202="Less(-)",-1,1)</f>
        <v>1</v>
      </c>
      <c r="K202" s="49" t="s">
        <v>63</v>
      </c>
      <c r="L202" s="49" t="s">
        <v>7</v>
      </c>
      <c r="M202" s="58"/>
      <c r="N202" s="57"/>
      <c r="O202" s="57"/>
      <c r="P202" s="59"/>
      <c r="Q202" s="57"/>
      <c r="R202" s="57"/>
      <c r="S202" s="59"/>
      <c r="T202" s="53"/>
      <c r="U202" s="53"/>
      <c r="V202" s="53"/>
      <c r="W202" s="53"/>
      <c r="X202" s="53"/>
      <c r="Y202" s="53"/>
      <c r="Z202" s="53"/>
      <c r="AA202" s="53"/>
      <c r="AB202" s="53"/>
      <c r="AC202" s="53"/>
      <c r="AD202" s="53"/>
      <c r="AE202" s="53"/>
      <c r="AF202" s="53"/>
      <c r="AG202" s="53"/>
      <c r="AH202" s="53"/>
      <c r="AI202" s="53"/>
      <c r="AJ202" s="53"/>
      <c r="AK202" s="53"/>
      <c r="AL202" s="53"/>
      <c r="AM202" s="53"/>
      <c r="AN202" s="53"/>
      <c r="AO202" s="53"/>
      <c r="AP202" s="53"/>
      <c r="AQ202" s="53"/>
      <c r="AR202" s="53"/>
      <c r="AS202" s="53"/>
      <c r="AT202" s="53"/>
      <c r="AU202" s="53"/>
      <c r="AV202" s="53"/>
      <c r="AW202" s="53"/>
      <c r="AX202" s="53"/>
      <c r="AY202" s="53"/>
      <c r="AZ202" s="53"/>
      <c r="BA202" s="82">
        <f>total_amount_ba($B$2,$D$2,D202,F202,J202,K202,M202)</f>
        <v>3480</v>
      </c>
      <c r="BB202" s="60">
        <f>BA202+SUM(N202:AZ202)</f>
        <v>3480</v>
      </c>
      <c r="BC202" s="56" t="str">
        <f>SpellNumber(L202,BB202)</f>
        <v>INR  Three Thousand Four Hundred &amp; Eighty  Only</v>
      </c>
      <c r="BD202" s="70"/>
      <c r="BE202"/>
      <c r="BF202"/>
      <c r="BG202"/>
      <c r="IE202" s="16"/>
      <c r="IF202" s="16"/>
      <c r="IG202" s="16"/>
      <c r="IH202" s="16"/>
      <c r="II202" s="16"/>
    </row>
    <row r="203" spans="1:243" s="15" customFormat="1" ht="68.25" customHeight="1">
      <c r="A203" s="64">
        <v>191</v>
      </c>
      <c r="B203" s="93" t="s">
        <v>469</v>
      </c>
      <c r="C203" s="72" t="s">
        <v>241</v>
      </c>
      <c r="D203" s="90">
        <v>6</v>
      </c>
      <c r="E203" s="91" t="s">
        <v>425</v>
      </c>
      <c r="F203" s="92">
        <v>1380</v>
      </c>
      <c r="G203" s="57"/>
      <c r="H203" s="47"/>
      <c r="I203" s="46" t="s">
        <v>39</v>
      </c>
      <c r="J203" s="48">
        <f t="shared" si="16"/>
        <v>1</v>
      </c>
      <c r="K203" s="49" t="s">
        <v>63</v>
      </c>
      <c r="L203" s="49" t="s">
        <v>7</v>
      </c>
      <c r="M203" s="58"/>
      <c r="N203" s="57"/>
      <c r="O203" s="57"/>
      <c r="P203" s="59"/>
      <c r="Q203" s="57"/>
      <c r="R203" s="57"/>
      <c r="S203" s="59"/>
      <c r="T203" s="53"/>
      <c r="U203" s="53"/>
      <c r="V203" s="53"/>
      <c r="W203" s="53"/>
      <c r="X203" s="53"/>
      <c r="Y203" s="53"/>
      <c r="Z203" s="53"/>
      <c r="AA203" s="53"/>
      <c r="AB203" s="53"/>
      <c r="AC203" s="53"/>
      <c r="AD203" s="53"/>
      <c r="AE203" s="53"/>
      <c r="AF203" s="53"/>
      <c r="AG203" s="53"/>
      <c r="AH203" s="53"/>
      <c r="AI203" s="53"/>
      <c r="AJ203" s="53"/>
      <c r="AK203" s="53"/>
      <c r="AL203" s="53"/>
      <c r="AM203" s="53"/>
      <c r="AN203" s="53"/>
      <c r="AO203" s="53"/>
      <c r="AP203" s="53"/>
      <c r="AQ203" s="53"/>
      <c r="AR203" s="53"/>
      <c r="AS203" s="53"/>
      <c r="AT203" s="53"/>
      <c r="AU203" s="53"/>
      <c r="AV203" s="53"/>
      <c r="AW203" s="53"/>
      <c r="AX203" s="53"/>
      <c r="AY203" s="53"/>
      <c r="AZ203" s="53"/>
      <c r="BA203" s="82">
        <f t="shared" si="15"/>
        <v>8280</v>
      </c>
      <c r="BB203" s="60">
        <f t="shared" si="17"/>
        <v>8280</v>
      </c>
      <c r="BC203" s="56" t="str">
        <f t="shared" si="18"/>
        <v>INR  Eight Thousand Two Hundred &amp; Eighty  Only</v>
      </c>
      <c r="BD203" s="70"/>
      <c r="BE203"/>
      <c r="BF203"/>
      <c r="BG203"/>
      <c r="IE203" s="16"/>
      <c r="IF203" s="16"/>
      <c r="IG203" s="16"/>
      <c r="IH203" s="16"/>
      <c r="II203" s="16"/>
    </row>
    <row r="204" spans="1:243" s="15" customFormat="1" ht="27" customHeight="1">
      <c r="A204" s="64">
        <v>192</v>
      </c>
      <c r="B204" s="93" t="s">
        <v>470</v>
      </c>
      <c r="C204" s="72" t="s">
        <v>242</v>
      </c>
      <c r="D204" s="90">
        <v>18</v>
      </c>
      <c r="E204" s="91" t="s">
        <v>425</v>
      </c>
      <c r="F204" s="92">
        <v>146</v>
      </c>
      <c r="G204" s="57"/>
      <c r="H204" s="47"/>
      <c r="I204" s="46" t="s">
        <v>39</v>
      </c>
      <c r="J204" s="48">
        <f t="shared" si="16"/>
        <v>1</v>
      </c>
      <c r="K204" s="49" t="s">
        <v>63</v>
      </c>
      <c r="L204" s="49" t="s">
        <v>7</v>
      </c>
      <c r="M204" s="58"/>
      <c r="N204" s="57"/>
      <c r="O204" s="57"/>
      <c r="P204" s="59"/>
      <c r="Q204" s="57"/>
      <c r="R204" s="57"/>
      <c r="S204" s="59"/>
      <c r="T204" s="53"/>
      <c r="U204" s="53"/>
      <c r="V204" s="53"/>
      <c r="W204" s="53"/>
      <c r="X204" s="53"/>
      <c r="Y204" s="53"/>
      <c r="Z204" s="53"/>
      <c r="AA204" s="53"/>
      <c r="AB204" s="53"/>
      <c r="AC204" s="53"/>
      <c r="AD204" s="53"/>
      <c r="AE204" s="53"/>
      <c r="AF204" s="53"/>
      <c r="AG204" s="53"/>
      <c r="AH204" s="53"/>
      <c r="AI204" s="53"/>
      <c r="AJ204" s="53"/>
      <c r="AK204" s="53"/>
      <c r="AL204" s="53"/>
      <c r="AM204" s="53"/>
      <c r="AN204" s="53"/>
      <c r="AO204" s="53"/>
      <c r="AP204" s="53"/>
      <c r="AQ204" s="53"/>
      <c r="AR204" s="53"/>
      <c r="AS204" s="53"/>
      <c r="AT204" s="53"/>
      <c r="AU204" s="53"/>
      <c r="AV204" s="53"/>
      <c r="AW204" s="53"/>
      <c r="AX204" s="53"/>
      <c r="AY204" s="53"/>
      <c r="AZ204" s="53"/>
      <c r="BA204" s="82">
        <f t="shared" si="15"/>
        <v>2628</v>
      </c>
      <c r="BB204" s="60">
        <f t="shared" si="17"/>
        <v>2628</v>
      </c>
      <c r="BC204" s="56" t="str">
        <f t="shared" si="18"/>
        <v>INR  Two Thousand Six Hundred &amp; Twenty Eight  Only</v>
      </c>
      <c r="BD204" s="70"/>
      <c r="BE204"/>
      <c r="BF204"/>
      <c r="BG204"/>
      <c r="IE204" s="16"/>
      <c r="IF204" s="16"/>
      <c r="IG204" s="16"/>
      <c r="IH204" s="16"/>
      <c r="II204" s="16"/>
    </row>
    <row r="205" spans="1:243" s="15" customFormat="1" ht="46.5" customHeight="1">
      <c r="A205" s="64">
        <v>193</v>
      </c>
      <c r="B205" s="93" t="s">
        <v>277</v>
      </c>
      <c r="C205" s="72" t="s">
        <v>243</v>
      </c>
      <c r="D205" s="90">
        <v>2</v>
      </c>
      <c r="E205" s="91" t="s">
        <v>425</v>
      </c>
      <c r="F205" s="92">
        <v>40000</v>
      </c>
      <c r="G205" s="57"/>
      <c r="H205" s="47"/>
      <c r="I205" s="46" t="s">
        <v>39</v>
      </c>
      <c r="J205" s="48">
        <f t="shared" si="16"/>
        <v>1</v>
      </c>
      <c r="K205" s="49" t="s">
        <v>63</v>
      </c>
      <c r="L205" s="49" t="s">
        <v>7</v>
      </c>
      <c r="M205" s="58"/>
      <c r="N205" s="57"/>
      <c r="O205" s="57"/>
      <c r="P205" s="59"/>
      <c r="Q205" s="57"/>
      <c r="R205" s="57"/>
      <c r="S205" s="59"/>
      <c r="T205" s="53"/>
      <c r="U205" s="53"/>
      <c r="V205" s="53"/>
      <c r="W205" s="53"/>
      <c r="X205" s="53"/>
      <c r="Y205" s="53"/>
      <c r="Z205" s="53"/>
      <c r="AA205" s="53"/>
      <c r="AB205" s="53"/>
      <c r="AC205" s="53"/>
      <c r="AD205" s="53"/>
      <c r="AE205" s="53"/>
      <c r="AF205" s="53"/>
      <c r="AG205" s="53"/>
      <c r="AH205" s="53"/>
      <c r="AI205" s="53"/>
      <c r="AJ205" s="53"/>
      <c r="AK205" s="53"/>
      <c r="AL205" s="53"/>
      <c r="AM205" s="53"/>
      <c r="AN205" s="53"/>
      <c r="AO205" s="53"/>
      <c r="AP205" s="53"/>
      <c r="AQ205" s="53"/>
      <c r="AR205" s="53"/>
      <c r="AS205" s="53"/>
      <c r="AT205" s="53"/>
      <c r="AU205" s="53"/>
      <c r="AV205" s="53"/>
      <c r="AW205" s="53"/>
      <c r="AX205" s="53"/>
      <c r="AY205" s="53"/>
      <c r="AZ205" s="53"/>
      <c r="BA205" s="82">
        <f t="shared" si="15"/>
        <v>80000</v>
      </c>
      <c r="BB205" s="60">
        <f t="shared" si="17"/>
        <v>80000</v>
      </c>
      <c r="BC205" s="56" t="str">
        <f t="shared" si="18"/>
        <v>INR  Eighty Thousand    Only</v>
      </c>
      <c r="BD205" s="70"/>
      <c r="BE205"/>
      <c r="BF205"/>
      <c r="BG205"/>
      <c r="IE205" s="16"/>
      <c r="IF205" s="16"/>
      <c r="IG205" s="16"/>
      <c r="IH205" s="16"/>
      <c r="II205" s="16"/>
    </row>
    <row r="206" spans="1:243" s="15" customFormat="1" ht="33" customHeight="1">
      <c r="A206" s="64">
        <v>194</v>
      </c>
      <c r="B206" s="93" t="s">
        <v>471</v>
      </c>
      <c r="C206" s="72" t="s">
        <v>244</v>
      </c>
      <c r="D206" s="90">
        <v>15</v>
      </c>
      <c r="E206" s="91" t="s">
        <v>245</v>
      </c>
      <c r="F206" s="92">
        <v>840</v>
      </c>
      <c r="G206" s="57"/>
      <c r="H206" s="47"/>
      <c r="I206" s="46" t="s">
        <v>39</v>
      </c>
      <c r="J206" s="48">
        <f t="shared" si="16"/>
        <v>1</v>
      </c>
      <c r="K206" s="49" t="s">
        <v>63</v>
      </c>
      <c r="L206" s="49" t="s">
        <v>7</v>
      </c>
      <c r="M206" s="58"/>
      <c r="N206" s="57"/>
      <c r="O206" s="57"/>
      <c r="P206" s="59"/>
      <c r="Q206" s="57"/>
      <c r="R206" s="57"/>
      <c r="S206" s="59"/>
      <c r="T206" s="53"/>
      <c r="U206" s="53"/>
      <c r="V206" s="53"/>
      <c r="W206" s="53"/>
      <c r="X206" s="53"/>
      <c r="Y206" s="53"/>
      <c r="Z206" s="53"/>
      <c r="AA206" s="53"/>
      <c r="AB206" s="53"/>
      <c r="AC206" s="53"/>
      <c r="AD206" s="53"/>
      <c r="AE206" s="53"/>
      <c r="AF206" s="53"/>
      <c r="AG206" s="53"/>
      <c r="AH206" s="53"/>
      <c r="AI206" s="53"/>
      <c r="AJ206" s="53"/>
      <c r="AK206" s="53"/>
      <c r="AL206" s="53"/>
      <c r="AM206" s="53"/>
      <c r="AN206" s="53"/>
      <c r="AO206" s="53"/>
      <c r="AP206" s="53"/>
      <c r="AQ206" s="53"/>
      <c r="AR206" s="53"/>
      <c r="AS206" s="53"/>
      <c r="AT206" s="53"/>
      <c r="AU206" s="53"/>
      <c r="AV206" s="53"/>
      <c r="AW206" s="53"/>
      <c r="AX206" s="53"/>
      <c r="AY206" s="53"/>
      <c r="AZ206" s="53"/>
      <c r="BA206" s="82">
        <f t="shared" si="15"/>
        <v>12600</v>
      </c>
      <c r="BB206" s="60">
        <f t="shared" si="17"/>
        <v>12600</v>
      </c>
      <c r="BC206" s="56" t="str">
        <f t="shared" si="18"/>
        <v>INR  Twelve Thousand Six Hundred    Only</v>
      </c>
      <c r="BD206" s="70"/>
      <c r="BE206"/>
      <c r="BF206"/>
      <c r="BG206"/>
      <c r="IE206" s="16"/>
      <c r="IF206" s="16"/>
      <c r="IG206" s="16"/>
      <c r="IH206" s="16"/>
      <c r="II206" s="16"/>
    </row>
    <row r="207" spans="1:243" s="15" customFormat="1" ht="51" customHeight="1">
      <c r="A207" s="64">
        <v>195</v>
      </c>
      <c r="B207" s="93" t="s">
        <v>472</v>
      </c>
      <c r="C207" s="72" t="s">
        <v>252</v>
      </c>
      <c r="D207" s="90">
        <v>2</v>
      </c>
      <c r="E207" s="91" t="s">
        <v>425</v>
      </c>
      <c r="F207" s="92">
        <v>2450</v>
      </c>
      <c r="G207" s="57"/>
      <c r="H207" s="47"/>
      <c r="I207" s="46" t="s">
        <v>39</v>
      </c>
      <c r="J207" s="48">
        <f t="shared" si="16"/>
        <v>1</v>
      </c>
      <c r="K207" s="49" t="s">
        <v>63</v>
      </c>
      <c r="L207" s="49" t="s">
        <v>7</v>
      </c>
      <c r="M207" s="58"/>
      <c r="N207" s="57"/>
      <c r="O207" s="57"/>
      <c r="P207" s="59"/>
      <c r="Q207" s="57"/>
      <c r="R207" s="57"/>
      <c r="S207" s="59"/>
      <c r="T207" s="53"/>
      <c r="U207" s="53"/>
      <c r="V207" s="53"/>
      <c r="W207" s="53"/>
      <c r="X207" s="53"/>
      <c r="Y207" s="53"/>
      <c r="Z207" s="53"/>
      <c r="AA207" s="53"/>
      <c r="AB207" s="53"/>
      <c r="AC207" s="53"/>
      <c r="AD207" s="53"/>
      <c r="AE207" s="53"/>
      <c r="AF207" s="53"/>
      <c r="AG207" s="53"/>
      <c r="AH207" s="53"/>
      <c r="AI207" s="53"/>
      <c r="AJ207" s="53"/>
      <c r="AK207" s="53"/>
      <c r="AL207" s="53"/>
      <c r="AM207" s="53"/>
      <c r="AN207" s="53"/>
      <c r="AO207" s="53"/>
      <c r="AP207" s="53"/>
      <c r="AQ207" s="53"/>
      <c r="AR207" s="53"/>
      <c r="AS207" s="53"/>
      <c r="AT207" s="53"/>
      <c r="AU207" s="53"/>
      <c r="AV207" s="53"/>
      <c r="AW207" s="53"/>
      <c r="AX207" s="53"/>
      <c r="AY207" s="53"/>
      <c r="AZ207" s="53"/>
      <c r="BA207" s="82">
        <f t="shared" si="15"/>
        <v>4900</v>
      </c>
      <c r="BB207" s="60">
        <f t="shared" si="17"/>
        <v>4900</v>
      </c>
      <c r="BC207" s="56" t="str">
        <f t="shared" si="18"/>
        <v>INR  Four Thousand Nine Hundred    Only</v>
      </c>
      <c r="BD207" s="70"/>
      <c r="BE207"/>
      <c r="BF207"/>
      <c r="BG207"/>
      <c r="IE207" s="16"/>
      <c r="IF207" s="16"/>
      <c r="IG207" s="16"/>
      <c r="IH207" s="16"/>
      <c r="II207" s="16"/>
    </row>
    <row r="208" spans="1:243" s="15" customFormat="1" ht="42" customHeight="1">
      <c r="A208" s="64">
        <v>196</v>
      </c>
      <c r="B208" s="93" t="s">
        <v>278</v>
      </c>
      <c r="C208" s="72" t="s">
        <v>253</v>
      </c>
      <c r="D208" s="90">
        <v>8</v>
      </c>
      <c r="E208" s="91" t="s">
        <v>246</v>
      </c>
      <c r="F208" s="92">
        <v>7139</v>
      </c>
      <c r="G208" s="57"/>
      <c r="H208" s="47"/>
      <c r="I208" s="46" t="s">
        <v>39</v>
      </c>
      <c r="J208" s="48">
        <f t="shared" si="16"/>
        <v>1</v>
      </c>
      <c r="K208" s="49" t="s">
        <v>63</v>
      </c>
      <c r="L208" s="49" t="s">
        <v>7</v>
      </c>
      <c r="M208" s="58"/>
      <c r="N208" s="57"/>
      <c r="O208" s="57"/>
      <c r="P208" s="59"/>
      <c r="Q208" s="57"/>
      <c r="R208" s="57"/>
      <c r="S208" s="59"/>
      <c r="T208" s="53"/>
      <c r="U208" s="53"/>
      <c r="V208" s="53"/>
      <c r="W208" s="53"/>
      <c r="X208" s="53"/>
      <c r="Y208" s="53"/>
      <c r="Z208" s="53"/>
      <c r="AA208" s="53"/>
      <c r="AB208" s="53"/>
      <c r="AC208" s="53"/>
      <c r="AD208" s="53"/>
      <c r="AE208" s="53"/>
      <c r="AF208" s="53"/>
      <c r="AG208" s="53"/>
      <c r="AH208" s="53"/>
      <c r="AI208" s="53"/>
      <c r="AJ208" s="53"/>
      <c r="AK208" s="53"/>
      <c r="AL208" s="53"/>
      <c r="AM208" s="53"/>
      <c r="AN208" s="53"/>
      <c r="AO208" s="53"/>
      <c r="AP208" s="53"/>
      <c r="AQ208" s="53"/>
      <c r="AR208" s="53"/>
      <c r="AS208" s="53"/>
      <c r="AT208" s="53"/>
      <c r="AU208" s="53"/>
      <c r="AV208" s="53"/>
      <c r="AW208" s="53"/>
      <c r="AX208" s="53"/>
      <c r="AY208" s="53"/>
      <c r="AZ208" s="53"/>
      <c r="BA208" s="82">
        <f t="shared" si="15"/>
        <v>57112</v>
      </c>
      <c r="BB208" s="60">
        <f t="shared" si="17"/>
        <v>57112</v>
      </c>
      <c r="BC208" s="56" t="str">
        <f t="shared" si="18"/>
        <v>INR  Fifty Seven Thousand One Hundred &amp; Twelve  Only</v>
      </c>
      <c r="BD208" s="70"/>
      <c r="BE208"/>
      <c r="BF208"/>
      <c r="BG208"/>
      <c r="IE208" s="16"/>
      <c r="IF208" s="16"/>
      <c r="IG208" s="16"/>
      <c r="IH208" s="16"/>
      <c r="II208" s="16"/>
    </row>
    <row r="209" spans="1:243" s="15" customFormat="1" ht="96.75" customHeight="1">
      <c r="A209" s="64">
        <v>197</v>
      </c>
      <c r="B209" s="93" t="s">
        <v>473</v>
      </c>
      <c r="C209" s="72" t="s">
        <v>254</v>
      </c>
      <c r="D209" s="90">
        <v>1</v>
      </c>
      <c r="E209" s="91" t="s">
        <v>425</v>
      </c>
      <c r="F209" s="92">
        <v>21068</v>
      </c>
      <c r="G209" s="57"/>
      <c r="H209" s="47"/>
      <c r="I209" s="46" t="s">
        <v>39</v>
      </c>
      <c r="J209" s="48">
        <f t="shared" si="16"/>
        <v>1</v>
      </c>
      <c r="K209" s="49" t="s">
        <v>63</v>
      </c>
      <c r="L209" s="49" t="s">
        <v>7</v>
      </c>
      <c r="M209" s="58"/>
      <c r="N209" s="57"/>
      <c r="O209" s="57"/>
      <c r="P209" s="59"/>
      <c r="Q209" s="57"/>
      <c r="R209" s="57"/>
      <c r="S209" s="59"/>
      <c r="T209" s="53"/>
      <c r="U209" s="53"/>
      <c r="V209" s="53"/>
      <c r="W209" s="53"/>
      <c r="X209" s="53"/>
      <c r="Y209" s="53"/>
      <c r="Z209" s="53"/>
      <c r="AA209" s="53"/>
      <c r="AB209" s="53"/>
      <c r="AC209" s="53"/>
      <c r="AD209" s="53"/>
      <c r="AE209" s="53"/>
      <c r="AF209" s="53"/>
      <c r="AG209" s="53"/>
      <c r="AH209" s="53"/>
      <c r="AI209" s="53"/>
      <c r="AJ209" s="53"/>
      <c r="AK209" s="53"/>
      <c r="AL209" s="53"/>
      <c r="AM209" s="53"/>
      <c r="AN209" s="53"/>
      <c r="AO209" s="53"/>
      <c r="AP209" s="53"/>
      <c r="AQ209" s="53"/>
      <c r="AR209" s="53"/>
      <c r="AS209" s="53"/>
      <c r="AT209" s="53"/>
      <c r="AU209" s="53"/>
      <c r="AV209" s="53"/>
      <c r="AW209" s="53"/>
      <c r="AX209" s="53"/>
      <c r="AY209" s="53"/>
      <c r="AZ209" s="53"/>
      <c r="BA209" s="82">
        <f t="shared" si="15"/>
        <v>21068</v>
      </c>
      <c r="BB209" s="60">
        <f t="shared" si="17"/>
        <v>21068</v>
      </c>
      <c r="BC209" s="56" t="str">
        <f t="shared" si="18"/>
        <v>INR  Twenty One Thousand  &amp;Sixty Eight  Only</v>
      </c>
      <c r="BD209" s="70"/>
      <c r="BE209"/>
      <c r="BF209"/>
      <c r="BG209"/>
      <c r="IE209" s="16"/>
      <c r="IF209" s="16"/>
      <c r="IG209" s="16"/>
      <c r="IH209" s="16"/>
      <c r="II209" s="16"/>
    </row>
    <row r="210" spans="1:243" s="15" customFormat="1" ht="104.25" customHeight="1">
      <c r="A210" s="64">
        <v>198</v>
      </c>
      <c r="B210" s="93" t="s">
        <v>279</v>
      </c>
      <c r="C210" s="72" t="s">
        <v>255</v>
      </c>
      <c r="D210" s="90">
        <v>1</v>
      </c>
      <c r="E210" s="91" t="s">
        <v>425</v>
      </c>
      <c r="F210" s="92">
        <v>3916</v>
      </c>
      <c r="G210" s="57"/>
      <c r="H210" s="47"/>
      <c r="I210" s="46" t="s">
        <v>39</v>
      </c>
      <c r="J210" s="48">
        <f t="shared" si="16"/>
        <v>1</v>
      </c>
      <c r="K210" s="49" t="s">
        <v>63</v>
      </c>
      <c r="L210" s="49" t="s">
        <v>7</v>
      </c>
      <c r="M210" s="58"/>
      <c r="N210" s="57"/>
      <c r="O210" s="57"/>
      <c r="P210" s="59"/>
      <c r="Q210" s="57"/>
      <c r="R210" s="57"/>
      <c r="S210" s="59"/>
      <c r="T210" s="53"/>
      <c r="U210" s="53"/>
      <c r="V210" s="53"/>
      <c r="W210" s="53"/>
      <c r="X210" s="53"/>
      <c r="Y210" s="53"/>
      <c r="Z210" s="53"/>
      <c r="AA210" s="53"/>
      <c r="AB210" s="53"/>
      <c r="AC210" s="53"/>
      <c r="AD210" s="53"/>
      <c r="AE210" s="53"/>
      <c r="AF210" s="53"/>
      <c r="AG210" s="53"/>
      <c r="AH210" s="53"/>
      <c r="AI210" s="53"/>
      <c r="AJ210" s="53"/>
      <c r="AK210" s="53"/>
      <c r="AL210" s="53"/>
      <c r="AM210" s="53"/>
      <c r="AN210" s="53"/>
      <c r="AO210" s="53"/>
      <c r="AP210" s="53"/>
      <c r="AQ210" s="53"/>
      <c r="AR210" s="53"/>
      <c r="AS210" s="53"/>
      <c r="AT210" s="53"/>
      <c r="AU210" s="53"/>
      <c r="AV210" s="53"/>
      <c r="AW210" s="53"/>
      <c r="AX210" s="53"/>
      <c r="AY210" s="53"/>
      <c r="AZ210" s="53"/>
      <c r="BA210" s="82">
        <f t="shared" si="15"/>
        <v>3916</v>
      </c>
      <c r="BB210" s="60">
        <f t="shared" si="17"/>
        <v>3916</v>
      </c>
      <c r="BC210" s="56" t="str">
        <f t="shared" si="18"/>
        <v>INR  Three Thousand Nine Hundred &amp; Sixteen  Only</v>
      </c>
      <c r="BD210" s="70"/>
      <c r="BE210"/>
      <c r="BF210"/>
      <c r="BG210"/>
      <c r="IE210" s="16"/>
      <c r="IF210" s="16"/>
      <c r="IG210" s="16"/>
      <c r="IH210" s="16"/>
      <c r="II210" s="16"/>
    </row>
    <row r="211" spans="1:243" s="15" customFormat="1" ht="39" customHeight="1">
      <c r="A211" s="64">
        <v>199</v>
      </c>
      <c r="B211" s="93" t="s">
        <v>474</v>
      </c>
      <c r="C211" s="72" t="s">
        <v>256</v>
      </c>
      <c r="D211" s="90">
        <v>50</v>
      </c>
      <c r="E211" s="91" t="s">
        <v>245</v>
      </c>
      <c r="F211" s="92">
        <v>108</v>
      </c>
      <c r="G211" s="57"/>
      <c r="H211" s="47"/>
      <c r="I211" s="46" t="s">
        <v>39</v>
      </c>
      <c r="J211" s="48">
        <f t="shared" si="16"/>
        <v>1</v>
      </c>
      <c r="K211" s="49" t="s">
        <v>63</v>
      </c>
      <c r="L211" s="49" t="s">
        <v>7</v>
      </c>
      <c r="M211" s="58"/>
      <c r="N211" s="57"/>
      <c r="O211" s="57"/>
      <c r="P211" s="59"/>
      <c r="Q211" s="57"/>
      <c r="R211" s="57"/>
      <c r="S211" s="59"/>
      <c r="T211" s="53"/>
      <c r="U211" s="53"/>
      <c r="V211" s="53"/>
      <c r="W211" s="53"/>
      <c r="X211" s="53"/>
      <c r="Y211" s="53"/>
      <c r="Z211" s="53"/>
      <c r="AA211" s="53"/>
      <c r="AB211" s="53"/>
      <c r="AC211" s="53"/>
      <c r="AD211" s="53"/>
      <c r="AE211" s="53"/>
      <c r="AF211" s="53"/>
      <c r="AG211" s="53"/>
      <c r="AH211" s="53"/>
      <c r="AI211" s="53"/>
      <c r="AJ211" s="53"/>
      <c r="AK211" s="53"/>
      <c r="AL211" s="53"/>
      <c r="AM211" s="53"/>
      <c r="AN211" s="53"/>
      <c r="AO211" s="53"/>
      <c r="AP211" s="53"/>
      <c r="AQ211" s="53"/>
      <c r="AR211" s="53"/>
      <c r="AS211" s="53"/>
      <c r="AT211" s="53"/>
      <c r="AU211" s="53"/>
      <c r="AV211" s="53"/>
      <c r="AW211" s="53"/>
      <c r="AX211" s="53"/>
      <c r="AY211" s="53"/>
      <c r="AZ211" s="53"/>
      <c r="BA211" s="82">
        <f t="shared" si="15"/>
        <v>5400</v>
      </c>
      <c r="BB211" s="60">
        <f t="shared" si="17"/>
        <v>5400</v>
      </c>
      <c r="BC211" s="56" t="str">
        <f t="shared" si="18"/>
        <v>INR  Five Thousand Four Hundred    Only</v>
      </c>
      <c r="BD211" s="70"/>
      <c r="BE211"/>
      <c r="BF211"/>
      <c r="BG211"/>
      <c r="IE211" s="16"/>
      <c r="IF211" s="16"/>
      <c r="IG211" s="16"/>
      <c r="IH211" s="16"/>
      <c r="II211" s="16"/>
    </row>
    <row r="212" spans="1:243" s="15" customFormat="1" ht="67.5" customHeight="1">
      <c r="A212" s="64">
        <v>200</v>
      </c>
      <c r="B212" s="93" t="s">
        <v>475</v>
      </c>
      <c r="C212" s="72" t="s">
        <v>257</v>
      </c>
      <c r="D212" s="90">
        <v>70</v>
      </c>
      <c r="E212" s="91" t="s">
        <v>245</v>
      </c>
      <c r="F212" s="92">
        <v>415</v>
      </c>
      <c r="G212" s="57"/>
      <c r="H212" s="47"/>
      <c r="I212" s="46" t="s">
        <v>39</v>
      </c>
      <c r="J212" s="48">
        <f t="shared" si="16"/>
        <v>1</v>
      </c>
      <c r="K212" s="49" t="s">
        <v>63</v>
      </c>
      <c r="L212" s="49" t="s">
        <v>7</v>
      </c>
      <c r="M212" s="58"/>
      <c r="N212" s="57"/>
      <c r="O212" s="57"/>
      <c r="P212" s="59"/>
      <c r="Q212" s="57"/>
      <c r="R212" s="57"/>
      <c r="S212" s="59"/>
      <c r="T212" s="53"/>
      <c r="U212" s="53"/>
      <c r="V212" s="53"/>
      <c r="W212" s="53"/>
      <c r="X212" s="53"/>
      <c r="Y212" s="53"/>
      <c r="Z212" s="53"/>
      <c r="AA212" s="53"/>
      <c r="AB212" s="53"/>
      <c r="AC212" s="53"/>
      <c r="AD212" s="53"/>
      <c r="AE212" s="53"/>
      <c r="AF212" s="53"/>
      <c r="AG212" s="53"/>
      <c r="AH212" s="53"/>
      <c r="AI212" s="53"/>
      <c r="AJ212" s="53"/>
      <c r="AK212" s="53"/>
      <c r="AL212" s="53"/>
      <c r="AM212" s="53"/>
      <c r="AN212" s="53"/>
      <c r="AO212" s="53"/>
      <c r="AP212" s="53"/>
      <c r="AQ212" s="53"/>
      <c r="AR212" s="53"/>
      <c r="AS212" s="53"/>
      <c r="AT212" s="53"/>
      <c r="AU212" s="53"/>
      <c r="AV212" s="53"/>
      <c r="AW212" s="53"/>
      <c r="AX212" s="53"/>
      <c r="AY212" s="53"/>
      <c r="AZ212" s="53"/>
      <c r="BA212" s="82">
        <f t="shared" si="15"/>
        <v>29050</v>
      </c>
      <c r="BB212" s="60">
        <f t="shared" si="17"/>
        <v>29050</v>
      </c>
      <c r="BC212" s="56" t="str">
        <f t="shared" si="18"/>
        <v>INR  Twenty Nine Thousand  &amp;Fifty  Only</v>
      </c>
      <c r="BD212" s="70"/>
      <c r="BE212"/>
      <c r="BF212"/>
      <c r="BG212"/>
      <c r="IE212" s="16"/>
      <c r="IF212" s="16"/>
      <c r="IG212" s="16"/>
      <c r="IH212" s="16"/>
      <c r="II212" s="16"/>
    </row>
    <row r="213" spans="1:243" s="15" customFormat="1" ht="70.5" customHeight="1">
      <c r="A213" s="64">
        <v>201</v>
      </c>
      <c r="B213" s="93" t="s">
        <v>476</v>
      </c>
      <c r="C213" s="72" t="s">
        <v>258</v>
      </c>
      <c r="D213" s="90">
        <v>15</v>
      </c>
      <c r="E213" s="91" t="s">
        <v>245</v>
      </c>
      <c r="F213" s="92">
        <v>177</v>
      </c>
      <c r="G213" s="57"/>
      <c r="H213" s="47"/>
      <c r="I213" s="46" t="s">
        <v>39</v>
      </c>
      <c r="J213" s="48">
        <f aca="true" t="shared" si="19" ref="J213:J218">IF(I213="Less(-)",-1,1)</f>
        <v>1</v>
      </c>
      <c r="K213" s="49" t="s">
        <v>63</v>
      </c>
      <c r="L213" s="49" t="s">
        <v>7</v>
      </c>
      <c r="M213" s="58"/>
      <c r="N213" s="57"/>
      <c r="O213" s="57"/>
      <c r="P213" s="59"/>
      <c r="Q213" s="57"/>
      <c r="R213" s="57"/>
      <c r="S213" s="59"/>
      <c r="T213" s="53"/>
      <c r="U213" s="53"/>
      <c r="V213" s="53"/>
      <c r="W213" s="53"/>
      <c r="X213" s="53"/>
      <c r="Y213" s="53"/>
      <c r="Z213" s="53"/>
      <c r="AA213" s="53"/>
      <c r="AB213" s="53"/>
      <c r="AC213" s="53"/>
      <c r="AD213" s="53"/>
      <c r="AE213" s="53"/>
      <c r="AF213" s="53"/>
      <c r="AG213" s="53"/>
      <c r="AH213" s="53"/>
      <c r="AI213" s="53"/>
      <c r="AJ213" s="53"/>
      <c r="AK213" s="53"/>
      <c r="AL213" s="53"/>
      <c r="AM213" s="53"/>
      <c r="AN213" s="53"/>
      <c r="AO213" s="53"/>
      <c r="AP213" s="53"/>
      <c r="AQ213" s="53"/>
      <c r="AR213" s="53"/>
      <c r="AS213" s="53"/>
      <c r="AT213" s="53"/>
      <c r="AU213" s="53"/>
      <c r="AV213" s="53"/>
      <c r="AW213" s="53"/>
      <c r="AX213" s="53"/>
      <c r="AY213" s="53"/>
      <c r="AZ213" s="53"/>
      <c r="BA213" s="82">
        <f t="shared" si="15"/>
        <v>2655</v>
      </c>
      <c r="BB213" s="60">
        <f aca="true" t="shared" si="20" ref="BB213:BB218">BA213+SUM(N213:AZ213)</f>
        <v>2655</v>
      </c>
      <c r="BC213" s="56" t="str">
        <f aca="true" t="shared" si="21" ref="BC213:BC218">SpellNumber(L213,BB213)</f>
        <v>INR  Two Thousand Six Hundred &amp; Fifty Five  Only</v>
      </c>
      <c r="BD213" s="70"/>
      <c r="BE213"/>
      <c r="BF213"/>
      <c r="BG213"/>
      <c r="IE213" s="16"/>
      <c r="IF213" s="16"/>
      <c r="IG213" s="16"/>
      <c r="IH213" s="16"/>
      <c r="II213" s="16"/>
    </row>
    <row r="214" spans="1:243" s="15" customFormat="1" ht="27.75" customHeight="1">
      <c r="A214" s="64">
        <v>202</v>
      </c>
      <c r="B214" s="93" t="s">
        <v>280</v>
      </c>
      <c r="C214" s="72" t="s">
        <v>259</v>
      </c>
      <c r="D214" s="90">
        <v>1</v>
      </c>
      <c r="E214" s="91" t="s">
        <v>246</v>
      </c>
      <c r="F214" s="92">
        <v>2088</v>
      </c>
      <c r="G214" s="57"/>
      <c r="H214" s="47"/>
      <c r="I214" s="46" t="s">
        <v>39</v>
      </c>
      <c r="J214" s="48">
        <f t="shared" si="19"/>
        <v>1</v>
      </c>
      <c r="K214" s="49" t="s">
        <v>63</v>
      </c>
      <c r="L214" s="49" t="s">
        <v>7</v>
      </c>
      <c r="M214" s="58"/>
      <c r="N214" s="57"/>
      <c r="O214" s="57"/>
      <c r="P214" s="59"/>
      <c r="Q214" s="57"/>
      <c r="R214" s="57"/>
      <c r="S214" s="59"/>
      <c r="T214" s="53"/>
      <c r="U214" s="53"/>
      <c r="V214" s="53"/>
      <c r="W214" s="53"/>
      <c r="X214" s="53"/>
      <c r="Y214" s="53"/>
      <c r="Z214" s="53"/>
      <c r="AA214" s="53"/>
      <c r="AB214" s="53"/>
      <c r="AC214" s="53"/>
      <c r="AD214" s="53"/>
      <c r="AE214" s="53"/>
      <c r="AF214" s="53"/>
      <c r="AG214" s="53"/>
      <c r="AH214" s="53"/>
      <c r="AI214" s="53"/>
      <c r="AJ214" s="53"/>
      <c r="AK214" s="53"/>
      <c r="AL214" s="53"/>
      <c r="AM214" s="53"/>
      <c r="AN214" s="53"/>
      <c r="AO214" s="53"/>
      <c r="AP214" s="53"/>
      <c r="AQ214" s="53"/>
      <c r="AR214" s="53"/>
      <c r="AS214" s="53"/>
      <c r="AT214" s="53"/>
      <c r="AU214" s="53"/>
      <c r="AV214" s="53"/>
      <c r="AW214" s="53"/>
      <c r="AX214" s="53"/>
      <c r="AY214" s="53"/>
      <c r="AZ214" s="53"/>
      <c r="BA214" s="82">
        <f>total_amount_ba($B$2,$D$2,D214,F214,J214,K214,M214)</f>
        <v>2088</v>
      </c>
      <c r="BB214" s="60">
        <f t="shared" si="20"/>
        <v>2088</v>
      </c>
      <c r="BC214" s="56" t="str">
        <f t="shared" si="21"/>
        <v>INR  Two Thousand  &amp;Eighty Eight  Only</v>
      </c>
      <c r="BD214" s="70"/>
      <c r="BE214"/>
      <c r="BF214"/>
      <c r="BH214"/>
      <c r="IE214" s="16"/>
      <c r="IF214" s="16"/>
      <c r="IG214" s="16"/>
      <c r="IH214" s="16"/>
      <c r="II214" s="16"/>
    </row>
    <row r="215" spans="1:243" s="15" customFormat="1" ht="39" customHeight="1">
      <c r="A215" s="64">
        <v>203</v>
      </c>
      <c r="B215" s="93" t="s">
        <v>477</v>
      </c>
      <c r="C215" s="72" t="s">
        <v>260</v>
      </c>
      <c r="D215" s="90">
        <v>4</v>
      </c>
      <c r="E215" s="91" t="s">
        <v>246</v>
      </c>
      <c r="F215" s="92">
        <v>1590</v>
      </c>
      <c r="G215" s="57"/>
      <c r="H215" s="47"/>
      <c r="I215" s="46" t="s">
        <v>39</v>
      </c>
      <c r="J215" s="48">
        <f t="shared" si="19"/>
        <v>1</v>
      </c>
      <c r="K215" s="49" t="s">
        <v>63</v>
      </c>
      <c r="L215" s="49" t="s">
        <v>7</v>
      </c>
      <c r="M215" s="58"/>
      <c r="N215" s="57"/>
      <c r="O215" s="57"/>
      <c r="P215" s="59"/>
      <c r="Q215" s="57"/>
      <c r="R215" s="57"/>
      <c r="S215" s="59"/>
      <c r="T215" s="53"/>
      <c r="U215" s="53"/>
      <c r="V215" s="53"/>
      <c r="W215" s="53"/>
      <c r="X215" s="53"/>
      <c r="Y215" s="53"/>
      <c r="Z215" s="53"/>
      <c r="AA215" s="53"/>
      <c r="AB215" s="53"/>
      <c r="AC215" s="53"/>
      <c r="AD215" s="53"/>
      <c r="AE215" s="53"/>
      <c r="AF215" s="53"/>
      <c r="AG215" s="53"/>
      <c r="AH215" s="53"/>
      <c r="AI215" s="53"/>
      <c r="AJ215" s="53"/>
      <c r="AK215" s="53"/>
      <c r="AL215" s="53"/>
      <c r="AM215" s="53"/>
      <c r="AN215" s="53"/>
      <c r="AO215" s="53"/>
      <c r="AP215" s="53"/>
      <c r="AQ215" s="53"/>
      <c r="AR215" s="53"/>
      <c r="AS215" s="53"/>
      <c r="AT215" s="53"/>
      <c r="AU215" s="53"/>
      <c r="AV215" s="53"/>
      <c r="AW215" s="53"/>
      <c r="AX215" s="53"/>
      <c r="AY215" s="53"/>
      <c r="AZ215" s="53"/>
      <c r="BA215" s="82">
        <f t="shared" si="15"/>
        <v>6360</v>
      </c>
      <c r="BB215" s="60">
        <f t="shared" si="20"/>
        <v>6360</v>
      </c>
      <c r="BC215" s="56" t="str">
        <f t="shared" si="21"/>
        <v>INR  Six Thousand Three Hundred &amp; Sixty  Only</v>
      </c>
      <c r="BD215" s="70"/>
      <c r="BE215" s="71"/>
      <c r="BF215"/>
      <c r="IE215" s="16"/>
      <c r="IF215" s="16"/>
      <c r="IG215" s="16"/>
      <c r="IH215" s="16"/>
      <c r="II215" s="16"/>
    </row>
    <row r="216" spans="1:243" s="15" customFormat="1" ht="30.75" customHeight="1">
      <c r="A216" s="64">
        <v>204</v>
      </c>
      <c r="B216" s="93" t="s">
        <v>281</v>
      </c>
      <c r="C216" s="72" t="s">
        <v>261</v>
      </c>
      <c r="D216" s="90">
        <v>2</v>
      </c>
      <c r="E216" s="91" t="s">
        <v>246</v>
      </c>
      <c r="F216" s="92">
        <v>117</v>
      </c>
      <c r="G216" s="57"/>
      <c r="H216" s="47"/>
      <c r="I216" s="46" t="s">
        <v>39</v>
      </c>
      <c r="J216" s="48">
        <f t="shared" si="19"/>
        <v>1</v>
      </c>
      <c r="K216" s="49" t="s">
        <v>63</v>
      </c>
      <c r="L216" s="49" t="s">
        <v>7</v>
      </c>
      <c r="M216" s="58"/>
      <c r="N216" s="57"/>
      <c r="O216" s="57"/>
      <c r="P216" s="59"/>
      <c r="Q216" s="57"/>
      <c r="R216" s="57"/>
      <c r="S216" s="59"/>
      <c r="T216" s="53"/>
      <c r="U216" s="53"/>
      <c r="V216" s="53"/>
      <c r="W216" s="53"/>
      <c r="X216" s="53"/>
      <c r="Y216" s="53"/>
      <c r="Z216" s="53"/>
      <c r="AA216" s="53"/>
      <c r="AB216" s="53"/>
      <c r="AC216" s="53"/>
      <c r="AD216" s="53"/>
      <c r="AE216" s="53"/>
      <c r="AF216" s="53"/>
      <c r="AG216" s="53"/>
      <c r="AH216" s="53"/>
      <c r="AI216" s="53"/>
      <c r="AJ216" s="53"/>
      <c r="AK216" s="53"/>
      <c r="AL216" s="53"/>
      <c r="AM216" s="53"/>
      <c r="AN216" s="53"/>
      <c r="AO216" s="53"/>
      <c r="AP216" s="53"/>
      <c r="AQ216" s="53"/>
      <c r="AR216" s="53"/>
      <c r="AS216" s="53"/>
      <c r="AT216" s="53"/>
      <c r="AU216" s="53"/>
      <c r="AV216" s="53"/>
      <c r="AW216" s="53"/>
      <c r="AX216" s="53"/>
      <c r="AY216" s="53"/>
      <c r="AZ216" s="53"/>
      <c r="BA216" s="82">
        <f t="shared" si="15"/>
        <v>234</v>
      </c>
      <c r="BB216" s="60">
        <f t="shared" si="20"/>
        <v>234</v>
      </c>
      <c r="BC216" s="56" t="str">
        <f t="shared" si="21"/>
        <v>INR  Two Hundred &amp; Thirty Four  Only</v>
      </c>
      <c r="BD216" s="70"/>
      <c r="BE216" s="71"/>
      <c r="BF216"/>
      <c r="IE216" s="16"/>
      <c r="IF216" s="16"/>
      <c r="IG216" s="16"/>
      <c r="IH216" s="16"/>
      <c r="II216" s="16"/>
    </row>
    <row r="217" spans="1:243" s="15" customFormat="1" ht="30" customHeight="1">
      <c r="A217" s="64">
        <v>205</v>
      </c>
      <c r="B217" s="93" t="s">
        <v>478</v>
      </c>
      <c r="C217" s="72" t="s">
        <v>262</v>
      </c>
      <c r="D217" s="90">
        <v>2</v>
      </c>
      <c r="E217" s="91" t="s">
        <v>246</v>
      </c>
      <c r="F217" s="92">
        <v>122</v>
      </c>
      <c r="G217" s="57"/>
      <c r="H217" s="47"/>
      <c r="I217" s="46" t="s">
        <v>39</v>
      </c>
      <c r="J217" s="48">
        <f t="shared" si="19"/>
        <v>1</v>
      </c>
      <c r="K217" s="49" t="s">
        <v>63</v>
      </c>
      <c r="L217" s="49" t="s">
        <v>7</v>
      </c>
      <c r="M217" s="58"/>
      <c r="N217" s="57"/>
      <c r="O217" s="57"/>
      <c r="P217" s="59"/>
      <c r="Q217" s="57"/>
      <c r="R217" s="57"/>
      <c r="S217" s="59"/>
      <c r="T217" s="53"/>
      <c r="U217" s="53"/>
      <c r="V217" s="53"/>
      <c r="W217" s="53"/>
      <c r="X217" s="53"/>
      <c r="Y217" s="53"/>
      <c r="Z217" s="53"/>
      <c r="AA217" s="53"/>
      <c r="AB217" s="53"/>
      <c r="AC217" s="53"/>
      <c r="AD217" s="53"/>
      <c r="AE217" s="53"/>
      <c r="AF217" s="53"/>
      <c r="AG217" s="53"/>
      <c r="AH217" s="53"/>
      <c r="AI217" s="53"/>
      <c r="AJ217" s="53"/>
      <c r="AK217" s="53"/>
      <c r="AL217" s="53"/>
      <c r="AM217" s="53"/>
      <c r="AN217" s="53"/>
      <c r="AO217" s="53"/>
      <c r="AP217" s="53"/>
      <c r="AQ217" s="53"/>
      <c r="AR217" s="53"/>
      <c r="AS217" s="53"/>
      <c r="AT217" s="53"/>
      <c r="AU217" s="53"/>
      <c r="AV217" s="53"/>
      <c r="AW217" s="53"/>
      <c r="AX217" s="53"/>
      <c r="AY217" s="53"/>
      <c r="AZ217" s="53"/>
      <c r="BA217" s="82">
        <f t="shared" si="15"/>
        <v>244</v>
      </c>
      <c r="BB217" s="60">
        <f t="shared" si="20"/>
        <v>244</v>
      </c>
      <c r="BC217" s="56" t="str">
        <f t="shared" si="21"/>
        <v>INR  Two Hundred &amp; Forty Four  Only</v>
      </c>
      <c r="BD217" s="70"/>
      <c r="BE217" s="71"/>
      <c r="BF217"/>
      <c r="IE217" s="16"/>
      <c r="IF217" s="16"/>
      <c r="IG217" s="16"/>
      <c r="IH217" s="16"/>
      <c r="II217" s="16"/>
    </row>
    <row r="218" spans="1:243" s="15" customFormat="1" ht="86.25" customHeight="1">
      <c r="A218" s="64">
        <v>206</v>
      </c>
      <c r="B218" s="93" t="s">
        <v>479</v>
      </c>
      <c r="C218" s="72" t="s">
        <v>263</v>
      </c>
      <c r="D218" s="90">
        <v>1</v>
      </c>
      <c r="E218" s="94" t="s">
        <v>480</v>
      </c>
      <c r="F218" s="92">
        <v>1050</v>
      </c>
      <c r="G218" s="57"/>
      <c r="H218" s="47"/>
      <c r="I218" s="46" t="s">
        <v>39</v>
      </c>
      <c r="J218" s="48">
        <f t="shared" si="19"/>
        <v>1</v>
      </c>
      <c r="K218" s="49" t="s">
        <v>63</v>
      </c>
      <c r="L218" s="49" t="s">
        <v>7</v>
      </c>
      <c r="M218" s="58"/>
      <c r="N218" s="57"/>
      <c r="O218" s="57"/>
      <c r="P218" s="59"/>
      <c r="Q218" s="57"/>
      <c r="R218" s="57"/>
      <c r="S218" s="59"/>
      <c r="T218" s="53"/>
      <c r="U218" s="53"/>
      <c r="V218" s="53"/>
      <c r="W218" s="53"/>
      <c r="X218" s="53"/>
      <c r="Y218" s="53"/>
      <c r="Z218" s="53"/>
      <c r="AA218" s="53"/>
      <c r="AB218" s="53"/>
      <c r="AC218" s="53"/>
      <c r="AD218" s="53"/>
      <c r="AE218" s="53"/>
      <c r="AF218" s="53"/>
      <c r="AG218" s="53"/>
      <c r="AH218" s="53"/>
      <c r="AI218" s="53"/>
      <c r="AJ218" s="53"/>
      <c r="AK218" s="53"/>
      <c r="AL218" s="53"/>
      <c r="AM218" s="53"/>
      <c r="AN218" s="53"/>
      <c r="AO218" s="53"/>
      <c r="AP218" s="53"/>
      <c r="AQ218" s="53"/>
      <c r="AR218" s="53"/>
      <c r="AS218" s="53"/>
      <c r="AT218" s="53"/>
      <c r="AU218" s="53"/>
      <c r="AV218" s="53"/>
      <c r="AW218" s="53"/>
      <c r="AX218" s="53"/>
      <c r="AY218" s="53"/>
      <c r="AZ218" s="53"/>
      <c r="BA218" s="82">
        <f t="shared" si="15"/>
        <v>1050</v>
      </c>
      <c r="BB218" s="60">
        <f t="shared" si="20"/>
        <v>1050</v>
      </c>
      <c r="BC218" s="56" t="str">
        <f t="shared" si="21"/>
        <v>INR  One Thousand  &amp;Fifty  Only</v>
      </c>
      <c r="BD218" s="70"/>
      <c r="BE218" s="71"/>
      <c r="BF218"/>
      <c r="IE218" s="16"/>
      <c r="IF218" s="16"/>
      <c r="IG218" s="16"/>
      <c r="IH218" s="16"/>
      <c r="II218" s="16"/>
    </row>
    <row r="219" spans="1:55" ht="42.75">
      <c r="A219" s="27" t="s">
        <v>61</v>
      </c>
      <c r="B219" s="26"/>
      <c r="C219" s="28"/>
      <c r="D219" s="28"/>
      <c r="E219" s="28"/>
      <c r="F219" s="28"/>
      <c r="G219" s="28"/>
      <c r="H219" s="29"/>
      <c r="I219" s="29"/>
      <c r="J219" s="29"/>
      <c r="K219" s="29"/>
      <c r="L219" s="30"/>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43">
        <f>SUM(BA13:BA218)</f>
        <v>10247618.41</v>
      </c>
      <c r="BB219" s="41">
        <f>SUM(BB13:BB218)</f>
        <v>10247618.41</v>
      </c>
      <c r="BC219" s="25" t="str">
        <f>SpellNumber($E$2,BB219)</f>
        <v>INR  One Crore Two Lakh Forty Seven Thousand Six Hundred &amp; Eighteen  and Paise Forty One Only</v>
      </c>
    </row>
    <row r="220" spans="1:55" ht="26.25" customHeight="1">
      <c r="A220" s="27" t="s">
        <v>65</v>
      </c>
      <c r="B220" s="26"/>
      <c r="C220" s="67"/>
      <c r="D220" s="31"/>
      <c r="E220" s="32" t="s">
        <v>68</v>
      </c>
      <c r="F220" s="39"/>
      <c r="G220" s="33"/>
      <c r="H220" s="17"/>
      <c r="I220" s="17"/>
      <c r="J220" s="17"/>
      <c r="K220" s="34"/>
      <c r="L220" s="35"/>
      <c r="M220" s="36"/>
      <c r="N220" s="18"/>
      <c r="O220" s="15"/>
      <c r="P220" s="15"/>
      <c r="Q220" s="15"/>
      <c r="R220" s="15"/>
      <c r="S220" s="15"/>
      <c r="T220" s="18"/>
      <c r="U220" s="18"/>
      <c r="V220" s="18"/>
      <c r="W220" s="18"/>
      <c r="X220" s="18"/>
      <c r="Y220" s="18"/>
      <c r="Z220" s="18"/>
      <c r="AA220" s="18"/>
      <c r="AB220" s="18"/>
      <c r="AC220" s="18"/>
      <c r="AD220" s="18"/>
      <c r="AE220" s="18"/>
      <c r="AF220" s="18"/>
      <c r="AG220" s="18"/>
      <c r="AH220" s="18"/>
      <c r="AI220" s="18"/>
      <c r="AJ220" s="18"/>
      <c r="AK220" s="18"/>
      <c r="AL220" s="18"/>
      <c r="AM220" s="18"/>
      <c r="AN220" s="18"/>
      <c r="AO220" s="18"/>
      <c r="AP220" s="18"/>
      <c r="AQ220" s="18"/>
      <c r="AR220" s="18"/>
      <c r="AS220" s="18"/>
      <c r="AT220" s="18"/>
      <c r="AU220" s="18"/>
      <c r="AV220" s="18"/>
      <c r="AW220" s="18"/>
      <c r="AX220" s="18"/>
      <c r="AY220" s="18"/>
      <c r="AZ220" s="18"/>
      <c r="BA220" s="38">
        <f>IF(ISBLANK(F220),0,IF(E220="Excess (+)",ROUND(BA219+(BA219*F220),2),IF(E220="Less (-)",ROUND(BA219+(BA219*F220*(-1)),2),IF(E220="At Par",BA219,0))))</f>
        <v>0</v>
      </c>
      <c r="BB220" s="40">
        <f>ROUND(BA220,0)</f>
        <v>0</v>
      </c>
      <c r="BC220" s="25" t="str">
        <f>SpellNumber($E$2,BA220)</f>
        <v>INR Zero Only</v>
      </c>
    </row>
    <row r="221" spans="1:55" ht="29.25" customHeight="1">
      <c r="A221" s="27" t="s">
        <v>64</v>
      </c>
      <c r="B221" s="26"/>
      <c r="C221" s="133" t="str">
        <f>SpellNumber($E$2,BA220)</f>
        <v>INR Zero Only</v>
      </c>
      <c r="D221" s="133"/>
      <c r="E221" s="133"/>
      <c r="F221" s="133"/>
      <c r="G221" s="133"/>
      <c r="H221" s="133"/>
      <c r="I221" s="133"/>
      <c r="J221" s="133"/>
      <c r="K221" s="133"/>
      <c r="L221" s="133"/>
      <c r="M221" s="133"/>
      <c r="N221" s="133"/>
      <c r="O221" s="133"/>
      <c r="P221" s="133"/>
      <c r="Q221" s="133"/>
      <c r="R221" s="133"/>
      <c r="S221" s="133"/>
      <c r="T221" s="133"/>
      <c r="U221" s="133"/>
      <c r="V221" s="133"/>
      <c r="W221" s="133"/>
      <c r="X221" s="133"/>
      <c r="Y221" s="133"/>
      <c r="Z221" s="133"/>
      <c r="AA221" s="133"/>
      <c r="AB221" s="133"/>
      <c r="AC221" s="133"/>
      <c r="AD221" s="133"/>
      <c r="AE221" s="133"/>
      <c r="AF221" s="133"/>
      <c r="AG221" s="133"/>
      <c r="AH221" s="133"/>
      <c r="AI221" s="133"/>
      <c r="AJ221" s="133"/>
      <c r="AK221" s="133"/>
      <c r="AL221" s="133"/>
      <c r="AM221" s="133"/>
      <c r="AN221" s="133"/>
      <c r="AO221" s="133"/>
      <c r="AP221" s="133"/>
      <c r="AQ221" s="133"/>
      <c r="AR221" s="133"/>
      <c r="AS221" s="133"/>
      <c r="AT221" s="133"/>
      <c r="AU221" s="133"/>
      <c r="AV221" s="133"/>
      <c r="AW221" s="133"/>
      <c r="AX221" s="133"/>
      <c r="AY221" s="133"/>
      <c r="AZ221" s="133"/>
      <c r="BA221" s="133"/>
      <c r="BB221" s="133"/>
      <c r="BC221" s="134"/>
    </row>
    <row r="222" spans="1:54" ht="15">
      <c r="A222" s="12"/>
      <c r="B222" s="68"/>
      <c r="N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c r="AX222" s="12"/>
      <c r="AY222" s="12"/>
      <c r="AZ222" s="12"/>
      <c r="BB222" s="12"/>
    </row>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2191" ht="15"/>
    <row r="2192" ht="15"/>
    <row r="2193" ht="15"/>
    <row r="2194" ht="15"/>
    <row r="2195" ht="15"/>
    <row r="2196" ht="15"/>
    <row r="2197" ht="15"/>
    <row r="2198" ht="15"/>
    <row r="2199" ht="15"/>
    <row r="2200" ht="15"/>
    <row r="2201"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sheetData>
  <sheetProtection password="DA7E" sheet="1" selectLockedCells="1"/>
  <mergeCells count="8">
    <mergeCell ref="A9:BC9"/>
    <mergeCell ref="C221:BC221"/>
    <mergeCell ref="A1:L1"/>
    <mergeCell ref="A4:BC4"/>
    <mergeCell ref="A5:BC5"/>
    <mergeCell ref="A6:BC6"/>
    <mergeCell ref="A7:BC7"/>
    <mergeCell ref="B8:BC8"/>
  </mergeCells>
  <dataValidations count="23">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20">
      <formula1>IF(E220="Select",-1,IF(E220="At Par",0,0))</formula1>
      <formula2>IF(E220="Select",-1,IF(E220="At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20">
      <formula1>0</formula1>
      <formula2>IF(E220&lt;&gt;"Select",99.9,0)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20">
      <formula1>0</formula1>
      <formula2>99.9</formula2>
    </dataValidation>
    <dataValidation type="list" allowBlank="1" showInputMessage="1" showErrorMessage="1" sqref="E220">
      <formula1>"Select, Excess (+), Less (-)"</formula1>
    </dataValidation>
    <dataValidation type="decimal" allowBlank="1" showInputMessage="1" showErrorMessage="1" promptTitle="Quantity" prompt="Please enter the Quantity for this item. " errorTitle="Invalid Entry" error="Only Numeric Values are allowed. " sqref="BF102:BF103 D13:D218 F102:F103 F92:F94 BF92:BF94 F64 F13 BF64">
      <formula1>0</formula1>
      <formula2>999999999999999</formula2>
    </dataValidation>
    <dataValidation allowBlank="1" showInputMessage="1" showErrorMessage="1" promptTitle="Units" prompt="Please enter Units in text" sqref="E13 E152:E153 E149 E144:E146 E141:E142 E126 E124 E119 E102:E103 E92:E94 F154:F218 BF154:BF188"/>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decimal" allowBlank="1" showInputMessage="1" showErrorMessage="1" promptTitle="Estimated Rate" prompt="Please enter the Rate for this item. " errorTitle="Invalid Entry" error="Only Numeric Values are allowed. " sqref="F65:F91 F104:F153 F14:F63 F95:F101 BF65:BF91 BF104:BF153 BF14:BF63 BF95:BF101">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218">
      <formula1>0</formula1>
      <formula2>999999999999999</formula2>
    </dataValidation>
    <dataValidation type="list" allowBlank="1" showInputMessage="1" showErrorMessage="1" sqref="L205 L206 L207 L208 L209 L210 L211 L212 L213 L214 L215 L216 L217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formula1>"INR"</formula1>
    </dataValidation>
    <dataValidation type="list" allowBlank="1" showInputMessage="1" showErrorMessage="1" sqref="L100 L101 L102 L103 L104 L105 L106 L107 L108 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formula1>"INR"</formula1>
    </dataValidation>
    <dataValidation type="list" allowBlank="1" showInputMessage="1" showErrorMessage="1" sqref="L200 L201 L202 L203 L204 L218">
      <formula1>"INR"</formula1>
    </dataValidation>
    <dataValidation type="decimal" allowBlank="1" showInputMessage="1" showErrorMessage="1" promptTitle="Rate Entry" prompt="Please enter the Basic Price in Rupees for this item. " errorTitle="Invaid Entry" error="Only Numeric Values are allowed. " sqref="G13:H21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1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18">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18">
      <formula1>0</formula1>
      <formula2>999999999999999</formula2>
    </dataValidation>
    <dataValidation type="list" showInputMessage="1" showErrorMessage="1" sqref="I13:I218">
      <formula1>"Excess(+), Less(-)"</formula1>
    </dataValidation>
    <dataValidation allowBlank="1" showInputMessage="1" showErrorMessage="1" promptTitle="Addition / Deduction" prompt="Please Choose the correct One" sqref="J13:J218"/>
    <dataValidation type="list" allowBlank="1" showInputMessage="1" showErrorMessage="1" sqref="K13:K218">
      <formula1>"Partial Conversion, Full Conversion"</formula1>
    </dataValidation>
    <dataValidation allowBlank="1" showInputMessage="1" showErrorMessage="1" promptTitle="Itemcode/Make" prompt="Please enter text" sqref="C13:C218"/>
    <dataValidation type="decimal" allowBlank="1" showInputMessage="1" showErrorMessage="1" errorTitle="Invalid Entry" error="Only Numeric Values are allowed. " sqref="A13:A218">
      <formula1>0</formula1>
      <formula2>999999999999999</formula2>
    </dataValidation>
  </dataValidations>
  <printOptions/>
  <pageMargins left="0.7" right="0.7" top="0.75" bottom="0.75" header="0.3" footer="0.3"/>
  <pageSetup horizontalDpi="600" verticalDpi="600" orientation="landscape" paperSize="9" scale="51"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G3" sqref="G3"/>
    </sheetView>
  </sheetViews>
  <sheetFormatPr defaultColWidth="9.140625" defaultRowHeight="15"/>
  <sheetData>
    <row r="6" spans="5:11" ht="15">
      <c r="E6" s="141" t="s">
        <v>3</v>
      </c>
      <c r="F6" s="141"/>
      <c r="G6" s="141"/>
      <c r="H6" s="141"/>
      <c r="I6" s="141"/>
      <c r="J6" s="141"/>
      <c r="K6" s="141"/>
    </row>
    <row r="7" spans="5:11" ht="15">
      <c r="E7" s="141"/>
      <c r="F7" s="141"/>
      <c r="G7" s="141"/>
      <c r="H7" s="141"/>
      <c r="I7" s="141"/>
      <c r="J7" s="141"/>
      <c r="K7" s="141"/>
    </row>
    <row r="8" spans="5:11" ht="15">
      <c r="E8" s="141"/>
      <c r="F8" s="141"/>
      <c r="G8" s="141"/>
      <c r="H8" s="141"/>
      <c r="I8" s="141"/>
      <c r="J8" s="141"/>
      <c r="K8" s="141"/>
    </row>
    <row r="9" spans="5:11" ht="15">
      <c r="E9" s="141"/>
      <c r="F9" s="141"/>
      <c r="G9" s="141"/>
      <c r="H9" s="141"/>
      <c r="I9" s="141"/>
      <c r="J9" s="141"/>
      <c r="K9" s="141"/>
    </row>
    <row r="10" spans="5:11" ht="15">
      <c r="E10" s="141"/>
      <c r="F10" s="141"/>
      <c r="G10" s="141"/>
      <c r="H10" s="141"/>
      <c r="I10" s="141"/>
      <c r="J10" s="141"/>
      <c r="K10" s="141"/>
    </row>
    <row r="11" spans="5:11" ht="15">
      <c r="E11" s="141"/>
      <c r="F11" s="141"/>
      <c r="G11" s="141"/>
      <c r="H11" s="141"/>
      <c r="I11" s="141"/>
      <c r="J11" s="141"/>
      <c r="K11" s="141"/>
    </row>
    <row r="12" spans="5:11" ht="15">
      <c r="E12" s="141"/>
      <c r="F12" s="141"/>
      <c r="G12" s="141"/>
      <c r="H12" s="141"/>
      <c r="I12" s="141"/>
      <c r="J12" s="141"/>
      <c r="K12" s="141"/>
    </row>
    <row r="13" spans="5:11" ht="15">
      <c r="E13" s="141"/>
      <c r="F13" s="141"/>
      <c r="G13" s="141"/>
      <c r="H13" s="141"/>
      <c r="I13" s="141"/>
      <c r="J13" s="141"/>
      <c r="K13" s="141"/>
    </row>
    <row r="14" spans="5:11" ht="15">
      <c r="E14" s="141"/>
      <c r="F14" s="141"/>
      <c r="G14" s="141"/>
      <c r="H14" s="141"/>
      <c r="I14" s="141"/>
      <c r="J14" s="141"/>
      <c r="K14" s="141"/>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2018-09-04T10:26:08Z</cp:lastPrinted>
  <dcterms:created xsi:type="dcterms:W3CDTF">2009-01-30T06:42:42Z</dcterms:created>
  <dcterms:modified xsi:type="dcterms:W3CDTF">2018-12-06T09:30:40Z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