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0" windowWidth="12570" windowHeight="55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<sst xmlns="http://schemas.openxmlformats.org/spreadsheetml/2006/main" count="846" uniqueCount="309">
  <si>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</si>
  <si>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</si>
  <si>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</si>
  <si>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</si>
  <si>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</si>
  <si>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</si>
  <si>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</si>
  <si>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</si>
  <si>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</si>
  <si>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</si>
  <si>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</si>
  <si>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</si>
  <si>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</si>
  <si>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</si>
  <si>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</si>
  <si>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</si>
  <si>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</si>
  <si>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</si>
  <si>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</si>
  <si>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</si>
  <si>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</si>
  <si>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</si>
  <si>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</si>
  <si>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</si>
  <si>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</si>
  <si>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</si>
  <si>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</si>
  <si>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</si>
  <si>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</si>
  <si>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</si>
  <si>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</si>
  <si>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</si>
  <si>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</si>
  <si>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</si>
  <si>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</si>
  <si>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</si>
  <si>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</si>
  <si>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</si>
  <si>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</si>
  <si>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</si>
  <si>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</si>
  <si>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</si>
  <si>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</si>
  <si>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</si>
  <si>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</si>
  <si>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</si>
  <si>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</si>
  <si>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</si>
  <si>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</si>
  <si>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</si>
  <si>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</si>
  <si>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</si>
  <si>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</si>
  <si>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</si>
  <si>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</si>
  <si>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</si>
  <si>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</si>
  <si>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</si>
  <si>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</si>
  <si>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</si>
  <si>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</si>
  <si>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</si>
  <si>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</si>
  <si>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</si>
  <si>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</si>
  <si>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</si>
  <si>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</si>
  <si>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</si>
  <si>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</si>
  <si>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</si>
  <si>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</si>
  <si>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</si>
  <si>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</si>
  <si>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</si>
  <si>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</si>
  <si>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</si>
  <si>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</si>
  <si>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</si>
  <si>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</si>
  <si>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</si>
  <si>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</si>
  <si>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</si>
  <si>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</si>
  <si>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</si>
  <si>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</si>
  <si>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</si>
  <si>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</si>
  <si>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</si>
  <si>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</si>
  <si>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</si>
  <si>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</si>
  <si>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</si>
  <si>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</si>
  <si>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</si>
  <si>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</si>
  <si>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</si>
  <si>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</si>
  <si>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</si>
  <si>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</si>
  <si>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</si>
  <si>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</si>
  <si>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</si>
  <si>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</si>
  <si>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</si>
  <si>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</si>
  <si>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</si>
  <si>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</si>
  <si>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</si>
  <si>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</si>
  <si>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</si>
  <si>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</si>
  <si>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</si>
  <si>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</si>
  <si>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</si>
  <si>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</si>
  <si>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</si>
  <si>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</si>
  <si>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</si>
  <si>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</si>
  <si>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</si>
  <si>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</si>
  <si>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</si>
  <si>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</si>
  <si>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</si>
  <si>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</si>
  <si>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</si>
  <si>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</si>
  <si>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</si>
  <si>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</si>
  <si>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</si>
  <si>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</si>
  <si>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</si>
  <si>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</si>
  <si>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</si>
  <si>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</si>
  <si>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</si>
  <si>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</si>
  <si>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</si>
  <si>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</si>
  <si>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</si>
  <si>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</si>
  <si>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</si>
  <si>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</si>
  <si>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</si>
  <si>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</si>
  <si>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</si>
  <si>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</si>
  <si>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</si>
  <si>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</si>
  <si>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</si>
  <si>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</si>
  <si>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</si>
  <si>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</si>
  <si>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</si>
  <si>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</si>
  <si>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</si>
  <si>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</si>
  <si>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</si>
  <si>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</si>
  <si>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</si>
  <si>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</si>
  <si>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</si>
  <si>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</si>
  <si>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</si>
  <si>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</si>
  <si>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</si>
  <si>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</si>
  <si>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</si>
  <si>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</si>
  <si>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</si>
  <si>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Labour for Chipping of concrete surface before taking up Plastering work.</t>
  </si>
  <si>
    <t>Each</t>
  </si>
  <si>
    <t>BI01010001010000000000000515BI0100001113</t>
  </si>
  <si>
    <t>BI01010001010000000000000515BI0100001114</t>
  </si>
  <si>
    <t>Civil works</t>
  </si>
  <si>
    <t>mtr</t>
  </si>
  <si>
    <t>each</t>
  </si>
  <si>
    <t>set</t>
  </si>
  <si>
    <t>Mtr</t>
  </si>
  <si>
    <t>S &amp; F earth busbar of galvanized (Hot Dip) MS flat 25mm x 6 mm on wall having clearance of 6 mm from wall including providing drilled holes on the busbar complete with GI bolts, nuts, washers, spacing insulators etc. as required</t>
  </si>
  <si>
    <t>Neat Cement Punning above 1.5mm thick in Wall dado,Window Sill Floor and Drain etc Note Cement 0.152 cum 100 Sqmts</t>
  </si>
  <si>
    <t>Supplying, fitting and fixing Peet's valve fullway gunmetal standard pattern best quality of approved brand bearing I.S.I. marking with fittings (tested to 21 kg per sq. cm.).
(v) 40 mm dia</t>
  </si>
  <si>
    <t>Supplying, fitting and fixing Peet's valve fullway gunmetal standard pattern best quality of approved brand bearing I.S.I. marking with fittings (tested to 21 kg per sq. cm.).
(vi) 32 mm dia</t>
  </si>
  <si>
    <t xml:space="preserve">Supply &amp; fixing of 1 nos of 240V 32A DP MCB (Legrand) in 2-way DP SS enclosure (Legrand) incl earthing attachment. </t>
  </si>
  <si>
    <t>Supply &amp; drawing of 1.1 Kv grade single core stranded 'FR' Pvc insulated &amp; unsheathed copper wire (brand appr by EIC) of the following sizes through 19 mm alkathene pipe  recessed in wall. 
b) 2 x 2.5 + 1x1.5 sq mm (P/P plug/Com Plug/ Out door light)</t>
  </si>
  <si>
    <t>Supply &amp; fixing computer plug board modular type of 12 module GI box with cover plate recessed in wall comprising with the following (Legrand/Cabtree)   ----- 
a) 6/16A socket &amp; 16A switch                         --1 set
b) 6A  socket &amp; 6A switch                                 --2 sets</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</si>
  <si>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</si>
  <si>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  (on board)</t>
  </si>
  <si>
    <t>Supplying &amp; Fixing 240 V AC/DC superior type Multitune (min 10 nos. tune) Call Bell (Anchor) with selector switch for single/Multi Tunes mode, Battery operated on HW board incl. S&amp;F HW board</t>
  </si>
  <si>
    <t>Supply &amp; fixing socket type electronics Modular socket type fan regulator (Legrand/Crabtree) including connection.</t>
  </si>
  <si>
    <t>Earthing the installation by 50mm dia GI pipe (ISI-M) 3.64 mtr long &amp; 1x4 SWG GI (Hot dip) wire (4mtr long) with suitable nuts, bolts &amp; washers etc. Driven into a depth of 3.65 mtr below the ground level.</t>
  </si>
  <si>
    <t>pts</t>
  </si>
  <si>
    <t>Supply &amp; fixing Meter guard of dimention (6' x 4' x 12" depth) fabricated by angle/flat box type structural frame welded &amp; covered with 12 SWG wire mess all over except the back side. The front side should be provided with two (2) pair of hinged doors with  mechanical locking arrangement including painting with Aluminium paint. The wire mess guard should have sufficient bifurcated legs for rigidly grouting it on wall incl. earthing attachment as per direction of E.I.C.</t>
  </si>
  <si>
    <t>sq ft</t>
  </si>
  <si>
    <t xml:space="preserve">Tender Inviting Authority: The Additional Chief Engineer,  W.B.P.H&amp;.I.D.Corpn. Ltd. </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</si>
  <si>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</si>
  <si>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b) In first floor including roof.</t>
  </si>
  <si>
    <t>Dismantling all types of masonry excepting cement concrete plain or reinforced, stacking serviceable materials at site and removing rubbish as directed within a lead of 75 m.
c) In second floor including roof.</t>
  </si>
  <si>
    <t>Dismantling all types of masonry excepting cement concrete plain or reinforced, stacking serviceable materials at site and removing rubbish as directed within a lead of 75 m.
d) In third floor including roof.</t>
  </si>
  <si>
    <t>Dismantling all types of plain cement concrete works, stacking serviceable materials at site and removing rubbish as directed within a lead of 75 m.
(a) upto 150 mm. thick
In ground floor including roof.</t>
  </si>
  <si>
    <t>Dismantling all types of plain cement concrete works, stacking serviceable materials at site and removing rubbish as directed within a lead of 75 m.
(a) upto 150 mm. thick
In first floor including roof.</t>
  </si>
  <si>
    <t>Dismantling all types of plain cement concrete works, stacking serviceable materials at site and removing rubbish as directed within a lead of 75 m.
(b) upto 150 mm. thick
In second floor including roof.</t>
  </si>
  <si>
    <t>Dismantling all types of plain cement concrete works, stacking serviceable materials at site and removing rubbish as directed within a lead of 75 m.
(c) upto 150 mm. thick
In third floor including roof.</t>
  </si>
  <si>
    <t>Dismantling R.C. floor, roof, beams etc. including cutting rods and removing rubbish as directed within a lead of 75 m. including stacking of steel bars.
In ground floor including roof.</t>
  </si>
  <si>
    <t>Dismantling R.C. floor, roof, beams etc. including cutting rods and removing rubbish as directed within a lead of 75 m. including stacking of steel bars.
In first floor including roof.</t>
  </si>
  <si>
    <t>Dismantling R.C. floor, roof, beams etc. including cutting rods and removing rubbish as directed within a lead of 75 m. including stacking of steel bars.
In second floor including roof.</t>
  </si>
  <si>
    <t>Dismantling R.C. floor, roof, beams etc. including cutting rods and removing rubbish as directed within a lead of 75 m. including stacking of steel bars.
In third floor including roof.</t>
  </si>
  <si>
    <t>Dismantling carefully terraced floor only (including floor finish if any) or lime terracing in ground floor roof and removing rubbish as directed within a lead of 75 m.
In ground floor including roof.</t>
  </si>
  <si>
    <t>Dismantling carefully terraced floor only (including floor finish if any) or lime terracing in ground floor roof and removing rubbish as directed within a lead of 75 m.
In first floor including roof.</t>
  </si>
  <si>
    <t>Dismantling carefully terraced floor only (including floor finish if any) or lime terracing in ground floor roof and removing rubbish as directed within a lead of 75 m.
In second floor including roof.</t>
  </si>
  <si>
    <t>Dismantling carefully terraced floor only (including floor finish if any) or lime terracing in ground floor roof and removing rubbish as directed within a lead of 75 m.
In third floor including roof.</t>
  </si>
  <si>
    <t>Stripping off worn out plaster and raking out joints of walls, celings etc. upto any height and in any floor including removing rubbish within a lead of 75m as directed.</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</si>
  <si>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</si>
  <si>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</si>
  <si>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Applying epoxy based reactive joining agent for joining the old concrete with fresh concrete to be applied within manufacturer's specified time as per manufacturers specification. (0.4 Kg / m² of concrete surface). Note: Applicable only when the full diameter of reinforcement steel is exposed.</t>
  </si>
  <si>
    <t>Removing corroded worn out portion of reinforcement (when the area of bar is damaged by more than 25%) by cutting and replacing the same by a new plain round bar of requisite diameter by binding with required lap / welding with old bar, including cost of reinforcement, complete in all respect including removing unserviceable materials from site as per direction of the Engineer - in - charge. Note : Payment on weight (Kg.) of new reinforcement.</t>
  </si>
  <si>
    <t>Repairing cracks in floor with cement mortar (1:2) with necessary pigment to match with existing works, including prior cutting and cleaning the cracks as directed.</t>
  </si>
  <si>
    <t>Repairs to roof cracks with cement and sand mortar (1:4) including cutting grooves and cleaning cracks and grouting the cracks with neat cement before repairs. (Cement 0.63 Kg/Mtr. )</t>
  </si>
  <si>
    <t>Taking out M.S. or W.I. Grills from wooden frame including cutting lugs from masonry wall and refitting the same and mending good damages after repairs. (Excluding the cost of necessary repair of damages) or doing any other necessary works.</t>
  </si>
  <si>
    <t>M.S. round or square bar grating of windows etc. fitted and fixed in holes of window frame and with intermediate flat bar stiffener( with necessary holes for the grating bars and with the ends turned and fixed to timber frame with necessary screws) complete, as directed.</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</si>
  <si>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</si>
  <si>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Labour for taking out door and window frame including shutter for repair or replacement of different parts of the frame &amp; refixing the same including mending good all damaes complete. (Concrete and brick work for mending damage will be paid separately)
(b) Above area 2.5 Sq.m</t>
  </si>
  <si>
    <t>Taking out shutter of door and window, dismantling by parts (for repair or replacement of damaged parts) , reassembling and refitting and rehanging same with old fittings but with new screws as necessary. (Where different parts of same shutter are renewed under different item, payment under item 73 will be made once only).</t>
  </si>
  <si>
    <t>Removing loose scales, blisters etc. from old painted surface and thoroughly smoothening the surface to make the same suitable for receiving fresh coat of paint.</t>
  </si>
  <si>
    <t>Removing old paint from blistered painted surface of steel or other metal by chipping including scraping and cleaning and exposing the original surface</t>
  </si>
  <si>
    <t>Cutting chase upto 125 x 150 mm. and subsequent mending of damages.
(a) in brick wall [Cement-3.6 Kg/Mtr]</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</si>
  <si>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</si>
  <si>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Extra rate for using water proofing and plasticising admixture @ 0.2% by weight of cement (or at manufacturer's specified rate) for concrete of various grades.</t>
  </si>
  <si>
    <t>Ordinary Cement concrete (mix 1:2:4) with graded stone chips (6mm nominal size) excluding shuttering and reinforcement,if any, in gound floor as per relevant IS codes.</t>
  </si>
  <si>
    <t>(b)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</si>
  <si>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</si>
  <si>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Ground Floor</t>
  </si>
  <si>
    <t xml:space="preserve">Brick work with 1st class bricks in cement mortar (1:6) in
Ground Floor </t>
  </si>
  <si>
    <t>Brick work with 1st class bricks in cement mortar (1:6) in
First Floor</t>
  </si>
  <si>
    <t>Brick work with 1st class bricks in cement mortar (1:6) in
Second Floor</t>
  </si>
  <si>
    <t>Brick work with 1st class bricks in cement mortar (1:6) in
Third Floor</t>
  </si>
  <si>
    <t>125 mm. thick brick work with 1st class bricks in cement mortar (1:4)in  Ground Floor</t>
  </si>
  <si>
    <t>125 mm. thick brick work with 1st class bricks in cement mortar (1:4)in  First Floor</t>
  </si>
  <si>
    <t>125 mm. thick brick work with 1st class bricks in cement mortar (1:4)in  Second Floor</t>
  </si>
  <si>
    <t>125 mm. thick brick work with 1st class bricks in cement mortar (1:4)in  Third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</si>
  <si>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20mm thick plaster OUTSIDE
Ground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</si>
  <si>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20mm thick plaster OUTSIDE
First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</si>
  <si>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20mm thick plaster OUTSIDE
Second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</si>
  <si>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20mm thick plaster OUTSIDE
Third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</si>
  <si>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Ground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</si>
  <si>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First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</si>
  <si>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Second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</si>
  <si>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Third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</si>
  <si>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Ground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</si>
  <si>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First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</si>
  <si>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Second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</si>
  <si>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Third Floor </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</si>
  <si>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</si>
  <si>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</si>
  <si>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</si>
  <si>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</si>
  <si>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 xml:space="preserve">Cement washing including cleaning and smoothening surface thoroughly (cement to be used @15 kg./100 sq.m. of surface for one coat and @25 kg./100 sq.m of surface for two coats):
External surface (Ground floor) (a) One coat
Ground Floor </t>
  </si>
  <si>
    <t>Cement washing including cleaning and smoothening surface thoroughly (cement to be used @15 kg./100 sq.m. of surface for one coat and @25 kg./100 sq.m of surface for two coats):
External surface (Ground floor) (a) One coat
First Floor</t>
  </si>
  <si>
    <t>Cement washing including cleaning and smoothening surface thoroughly (cement to be used @15 kg./100 sq.m. of surface for one coat and @25 kg./100 sq.m of surface for two coats):
External surface (Ground floor) (a) One coat
Second Floor</t>
  </si>
  <si>
    <t>Cement washing including cleaning and smoothening surface thoroughly (cement to be used @15 kg./100 sq.m. of surface for one coat and @25 kg./100 sq.m of surface for two coats):
External surface (Ground floor) (a) One coat
Third Floor</t>
  </si>
  <si>
    <t>Applying decorative cement based paint of approved quality after preparing the surface including scraping the same thoroughly (plastered or concrete surface) as per manufacturer's specification.
In Ground floor:
(i) One coat on old surface.</t>
  </si>
  <si>
    <t>Colour washing with "ELLA" with a coat of white wash priming including cleaning and smoothening surface thoroughly :
(i) Internal (all floors) (b) Two coats</t>
  </si>
  <si>
    <t>Labour for dismantling G.I. pipe with fittings.
(i) 15 mm</t>
  </si>
  <si>
    <t>Labour for dismantling G.I. pipe with fittings.
(ii) 20 mm</t>
  </si>
  <si>
    <t>Labour for dismantling G.I. pipe with fittings.
(iii) 25 mm</t>
  </si>
  <si>
    <t>Labour for dismantling G.I. pipe with fittings.
(iv) 32 mm</t>
  </si>
  <si>
    <t>Labour for dismantling G.I. pipe with fittings.
(v) 40 mm</t>
  </si>
  <si>
    <t>Labour for dismantling G.I. pipe with fittings.
(ix) 100 mm</t>
  </si>
  <si>
    <t>Renewing brass spindle and valve of stop cock/bib cock/push cock/pillar
(i) 15 mm</t>
  </si>
  <si>
    <t>Renewing brass spindle and valve of stop cock/bib cock/push cock/pillar
(ii) 20 mm</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</si>
  <si>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For Exposed Work
(i) CPVC Pipes Class-1, SDR-11
15 mm</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</si>
  <si>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For Exposed Work
(i) CPVC Pipes Class-1, SDR-11
20 mm</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</si>
  <si>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For Exposed Work
(i) CPVC Pipes Class-1, SDR-11
25 mm</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</si>
  <si>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For Exposed Work
(i) CPVC Pipes Class-1, SDR-11
32 mm</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</si>
  <si>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For Exposed Work
(i) CPVC Pipes Class-1, SDR-11
40 mm</t>
  </si>
  <si>
    <t>Supply of UPVC pipes (B Type) &amp; fittings conforming to IS-13592-1992
(A) (i) Single Socketed 3 Meter Length
(b) 110 mm</t>
  </si>
  <si>
    <t>Supply of UPVC pipes (B Type) &amp; fittings conforming to IS-13592-1992
(B) Fittings
(ii) Plain Tee 
(b) 110 mm</t>
  </si>
  <si>
    <t>Supply of UPVC pipes (B Type) &amp; fittings conforming to IS-13592-1992
(B) Fittings
(iii) Door Tee
(b) 110 mm</t>
  </si>
  <si>
    <t>Supply of UPVC pipes (B Type) &amp; fittings conforming to IS-13592-1992
(B) Fittings
v) Plain Y
(b) 110 mm</t>
  </si>
  <si>
    <t>Supply of UPVC pipes (B Type) &amp; fittings conforming to IS-13592-1992
(B) Fittings
ix) Bend 45º
(b) 110 mm</t>
  </si>
  <si>
    <t>Supply of UPVC pipes (B Type) &amp; fittings conforming to IS-13592-1992
(B) Fittings
x) Bend 87.5º
(b) 110 mm</t>
  </si>
  <si>
    <t>Supply of UPVC pipes (B Type) &amp; fittings conforming to IS-13592-1992
(B) Fittings
xv) Vent Cowl
(b) 110 mm</t>
  </si>
  <si>
    <t>Supply of UPVC pipes (B Type) &amp; fittings conforming to IS-13592-1992
(B) Fittings
xvi) Pipe Clip
(b) 110 mm</t>
  </si>
  <si>
    <t>Supplying, fitting and fixing stainless steel sink complete with waste fittings and two coats of painting of C.I. brackets.</t>
  </si>
  <si>
    <t>Supplying, fitting and fixing bib cock or stop cock.
(e) PTMT (Polytetra Bib Cock / Stop Cock ( Prayag or equivalent)
15 mm</t>
  </si>
  <si>
    <t xml:space="preserve">Supply &amp; Fixing FP enclosure (Legrand) concealed in wall &amp; mending good the damages to original finish incl. earthing attachment comprising with the following:
a) 32 DP MCB Isolator (Legrand) - 1 nos                             
b) 6-16 A SP MCB - 2 nos  (Roof light &amp; Stair light)
</t>
  </si>
  <si>
    <t>Supply &amp; fixing SPN MCB DB (2+8) WAY (Make legrand/ Seimens/ABB) with S.S. Enclosure(Legrand cat no - 607711) concealed in wall after cutting wall &amp; mending good the damages &amp; earthing attachment comprising with the following: 
a) 63A DP MCB isolator                                      --- 1 no
b) 6 to 32A SP MCB                                            ---- 8nos</t>
  </si>
  <si>
    <t>Supply &amp; drawing of 1.1 Kv grade single core stranded 'FR' Pvc insulated &amp; unsheathed copper wire (brand appr by EIC) of the following sizes through 19 mm alkathene pipe  recessed in wall. 
a) 2 x 4 + 1 x 2.5 sq mm (SPNDB)</t>
  </si>
  <si>
    <t>Supply &amp; drawing of 1.1 Kv grade single core stranded 'FR' Pvc insulated &amp; unsheathed copper wire (brand appr by EIC) of the following sizes through 19 mm alkathene pipe  recessed in wall. 
a) 3x1.5 sqmm (roof light)</t>
  </si>
  <si>
    <t xml:space="preserve">Distn. wiring in 3 x 1.5 sqmm single core stranded 'FR' PVC insulated &amp; unsheathed single core stranded copper wire Gloster/Finolex/ Havells) in 19 mm bore, 3 mm thick polythene pipe (for horizontal &amp; vertical run in wall and celing portion through polythen pipe) complete with all accessories embedded in wall to light/fan/call bell points with Modular type switch (Legrand/Crabtree) fixed on Modular GI switch board with top cover plate flushed in wall incl. mending good damages to original finish   -----                                         
a) Ave run 6 mtr 
</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</si>
  <si>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 
average 4.5 mtr</t>
  </si>
  <si>
    <t>Fixing only single /twin fluorescent light fitting complete with all accessories directly on wall / ceiling / HW round block and suitable size of MS fastener</t>
  </si>
  <si>
    <t>Supply &amp; fixing 3/4" thick water &amp; vermin proof super quality ply wood of size (8' ft x 4' ft) to be fixed on wall with suitable long screws fastener etc after painting the rear side with black japan paint.</t>
  </si>
  <si>
    <t xml:space="preserve">Supply 4' single LED tube light   fitting complete with all acessaries directly on ceiling  with HW round block &amp; suitable size of MS fastener (Crompton, cat no - DIJB12LT8 - 20 , LLT8-20)
(For stair case only)      </t>
  </si>
  <si>
    <t>Wood work in door and window frame fitted and fixed in position complete including a protective coat of painting at the contact surface of the frame exluding cost of concrete, Iron Butt Hinges and M.S clamps. (The quantum should be correted upto three decimals).
(f) Sishu, Gamar, Champ, Badam, Bhola, Mogra, Hallak.</t>
  </si>
  <si>
    <r>
      <rPr>
        <b/>
        <sz val="11"/>
        <rFont val="Arial"/>
        <family val="2"/>
      </rPr>
      <t>Electrical Works (Schedule Item)</t>
    </r>
    <r>
      <rPr>
        <sz val="11"/>
        <rFont val="Arial"/>
        <family val="2"/>
      </rPr>
      <t xml:space="preserve">
Supply &amp; fixing 415V 200A capacity MS (16SWG) Busbar Chamber having dimension of (500x150mm) to be fixed on iron frame on wall consisting of 4 nos 2 mtr cupper bars of size (4x50x5mm).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r>
  </si>
  <si>
    <r>
      <rPr>
        <b/>
        <sz val="11"/>
        <rFont val="Arial"/>
        <family val="2"/>
      </rPr>
      <t>Electrical Works (Non-Schedule Item)</t>
    </r>
    <r>
      <rPr>
        <sz val="11"/>
        <rFont val="Arial"/>
        <family val="2"/>
      </rPr>
      <t xml:space="preserve">
Connecting &amp; dressing Meter looping system with 2 x 6 + 1 x 4 sq mm PVC insulated copper wire duly layed on the Ply board by link clip  from Bus Bar to Meters &amp; Meters to DP MCBs
</t>
    </r>
  </si>
  <si>
    <t>Cu.M.</t>
  </si>
  <si>
    <t>Sq.M.</t>
  </si>
  <si>
    <t>Kg</t>
  </si>
  <si>
    <t>M</t>
  </si>
  <si>
    <t>Metre</t>
  </si>
  <si>
    <t>Qntl.</t>
  </si>
  <si>
    <t>Sq.M</t>
  </si>
  <si>
    <t>Cu.M</t>
  </si>
  <si>
    <t>M.T.</t>
  </si>
  <si>
    <t>metre</t>
  </si>
  <si>
    <t xml:space="preserve">Name of Work: Repair, renovation and upgradation of 122 Nos. Lower Subordinate Quarters in Paschim Medinipur Police Lines under Paschim Medinipur district. </t>
  </si>
  <si>
    <t>Contract No:   WBPHIDCL/Addl.CE/NIT- 130(e)/2019-2020 (5th Call) For Sl. No. 2</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</si>
</sst>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theme="1"/>
      <name val="Arial"/>
      <family val="2"/>
    </font>
    <font>
      <sz val="11"/>
      <color rgb="FF0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2">
    <xf numFmtId="0" fontId="0" fillId="0" borderId="0" xfId="0" applyFont="1" applyAlignment="1">
      <alignment/>
    </xf>
    <xf numFmtId="0" fontId="3" fillId="0" borderId="0" xfId="58" applyNumberFormat="1" applyFont="1" applyFill="1" applyBorder="1" applyAlignment="1">
      <alignment vertical="center"/>
      <protection/>
    </xf>
    <xf numFmtId="0" fontId="63" fillId="0" borderId="0" xfId="58" applyNumberFormat="1" applyFont="1" applyFill="1" applyBorder="1" applyAlignment="1" applyProtection="1">
      <alignment vertical="center"/>
      <protection locked="0"/>
    </xf>
    <xf numFmtId="0" fontId="63"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4"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3"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3"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3"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3"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3" fillId="0" borderId="0" xfId="58" applyNumberFormat="1" applyFont="1" applyFill="1" applyAlignment="1" applyProtection="1">
      <alignment vertical="top"/>
      <protection/>
    </xf>
    <xf numFmtId="0" fontId="0" fillId="0" borderId="0" xfId="58" applyNumberFormat="1" applyFill="1">
      <alignment/>
      <protection/>
    </xf>
    <xf numFmtId="0" fontId="65" fillId="0" borderId="0" xfId="58" applyNumberFormat="1" applyFont="1" applyFill="1">
      <alignment/>
      <protection/>
    </xf>
    <xf numFmtId="0" fontId="66"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67"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68" fillId="33" borderId="10" xfId="64" applyNumberFormat="1" applyFont="1" applyFill="1" applyBorder="1" applyAlignment="1" applyProtection="1">
      <alignment vertical="center" wrapText="1"/>
      <protection locked="0"/>
    </xf>
    <xf numFmtId="0" fontId="69"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0" fillId="0" borderId="11" xfId="64" applyNumberFormat="1" applyFont="1" applyFill="1" applyBorder="1" applyAlignment="1">
      <alignment vertical="top"/>
      <protection/>
    </xf>
    <xf numFmtId="10" fontId="71" fillId="33" borderId="10" xfId="70"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4" applyNumberFormat="1" applyFont="1" applyFill="1" applyBorder="1" applyAlignment="1">
      <alignment horizontal="right" vertical="center" readingOrder="1"/>
      <protection/>
    </xf>
    <xf numFmtId="180" fontId="2" fillId="0" borderId="19"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4" applyNumberFormat="1" applyFont="1" applyFill="1" applyBorder="1" applyAlignment="1">
      <alignment horizontal="right" vertical="center" readingOrder="1"/>
      <protection/>
    </xf>
    <xf numFmtId="2" fontId="2" fillId="0" borderId="19"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20" xfId="58" applyNumberFormat="1" applyFont="1" applyFill="1" applyBorder="1" applyAlignment="1">
      <alignment horizontal="center" vertical="top" wrapText="1"/>
      <protection/>
    </xf>
    <xf numFmtId="0" fontId="69"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2" fontId="3" fillId="0" borderId="11" xfId="64" applyNumberFormat="1" applyFont="1" applyFill="1" applyBorder="1" applyAlignment="1">
      <alignment horizontal="center" vertical="center"/>
      <protection/>
    </xf>
    <xf numFmtId="0" fontId="3" fillId="0" borderId="11" xfId="58" applyNumberFormat="1" applyFont="1" applyFill="1" applyBorder="1" applyAlignment="1">
      <alignment horizontal="center" vertical="center"/>
      <protection/>
    </xf>
    <xf numFmtId="0" fontId="3" fillId="0" borderId="10" xfId="58" applyFont="1" applyFill="1" applyBorder="1" applyAlignment="1">
      <alignment horizontal="justify" vertical="top" wrapText="1"/>
      <protection/>
    </xf>
    <xf numFmtId="182" fontId="72" fillId="0" borderId="11"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0" fontId="73" fillId="0" borderId="20" xfId="64" applyNumberFormat="1" applyFont="1" applyFill="1" applyBorder="1" applyAlignment="1">
      <alignment horizontal="left" vertical="center" wrapText="1" readingOrder="1"/>
      <protection/>
    </xf>
    <xf numFmtId="182" fontId="3" fillId="0" borderId="11" xfId="64" applyNumberFormat="1" applyFont="1" applyFill="1" applyBorder="1" applyAlignment="1">
      <alignment horizontal="center" vertical="center"/>
      <protection/>
    </xf>
    <xf numFmtId="182" fontId="3" fillId="0" borderId="0" xfId="58" applyNumberFormat="1" applyFont="1" applyFill="1" applyAlignment="1">
      <alignment vertical="top"/>
      <protection/>
    </xf>
    <xf numFmtId="2" fontId="3" fillId="0" borderId="0" xfId="58" applyNumberFormat="1" applyFont="1" applyFill="1" applyAlignment="1">
      <alignment vertical="center"/>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20" xfId="64" applyNumberFormat="1" applyFont="1" applyFill="1" applyBorder="1" applyAlignment="1">
      <alignment horizontal="center" vertical="top" wrapText="1"/>
      <protection/>
    </xf>
    <xf numFmtId="0" fontId="74"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4"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20"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P134"/>
  <sheetViews>
    <sheetView showGridLines="0" view="pageBreakPreview" zoomScaleNormal="70" zoomScaleSheetLayoutView="100" zoomScalePageLayoutView="0" workbookViewId="0" topLeftCell="A127">
      <selection activeCell="D132" sqref="D132"/>
    </sheetView>
  </sheetViews>
  <sheetFormatPr defaultColWidth="9.140625" defaultRowHeight="15"/>
  <cols>
    <col min="1" max="1" width="13.57421875" style="20" customWidth="1"/>
    <col min="2" max="2" width="63.7109375" style="69" customWidth="1"/>
    <col min="3" max="3" width="3.00390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9.140625" style="20" customWidth="1"/>
    <col min="57" max="59" width="0" style="20" hidden="1" customWidth="1"/>
    <col min="60" max="218" width="9.140625" style="20" customWidth="1"/>
    <col min="219" max="223" width="9.140625" style="21" customWidth="1"/>
    <col min="224" max="16384" width="9.140625" style="20" customWidth="1"/>
  </cols>
  <sheetData>
    <row r="1" spans="1:223" s="1" customFormat="1" ht="27" customHeight="1">
      <c r="A1" s="85" t="str">
        <f>B2&amp;" BoQ"</f>
        <v>Percentage BoQ</v>
      </c>
      <c r="B1" s="85"/>
      <c r="C1" s="85"/>
      <c r="D1" s="85"/>
      <c r="E1" s="85"/>
      <c r="F1" s="85"/>
      <c r="G1" s="85"/>
      <c r="H1" s="85"/>
      <c r="I1" s="85"/>
      <c r="J1" s="85"/>
      <c r="K1" s="85"/>
      <c r="L1" s="85"/>
      <c r="O1" s="2"/>
      <c r="P1" s="2"/>
      <c r="Q1" s="3"/>
      <c r="HK1" s="3"/>
      <c r="HL1" s="3"/>
      <c r="HM1" s="3"/>
      <c r="HN1" s="3"/>
      <c r="HO1" s="3"/>
    </row>
    <row r="2" spans="1:17" s="1" customFormat="1" ht="25.5" customHeight="1" hidden="1">
      <c r="A2" s="22" t="s">
        <v>4</v>
      </c>
      <c r="B2" s="22" t="s">
        <v>63</v>
      </c>
      <c r="C2" s="22" t="s">
        <v>5</v>
      </c>
      <c r="D2" s="22" t="s">
        <v>6</v>
      </c>
      <c r="E2" s="22" t="s">
        <v>7</v>
      </c>
      <c r="J2" s="4"/>
      <c r="K2" s="4"/>
      <c r="L2" s="4"/>
      <c r="O2" s="2"/>
      <c r="P2" s="2"/>
      <c r="Q2" s="3"/>
    </row>
    <row r="3" spans="1:223" s="1" customFormat="1" ht="30" customHeight="1" hidden="1">
      <c r="A3" s="1" t="s">
        <v>68</v>
      </c>
      <c r="C3" s="1" t="s">
        <v>67</v>
      </c>
      <c r="HK3" s="3"/>
      <c r="HL3" s="3"/>
      <c r="HM3" s="3"/>
      <c r="HN3" s="3"/>
      <c r="HO3" s="3"/>
    </row>
    <row r="4" spans="1:223" s="5" customFormat="1" ht="30.75" customHeight="1">
      <c r="A4" s="86" t="s">
        <v>194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HK4" s="6"/>
      <c r="HL4" s="6"/>
      <c r="HM4" s="6"/>
      <c r="HN4" s="6"/>
      <c r="HO4" s="6"/>
    </row>
    <row r="5" spans="1:223" s="5" customFormat="1" ht="50.25" customHeight="1">
      <c r="A5" s="86" t="s">
        <v>307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HK5" s="6"/>
      <c r="HL5" s="6"/>
      <c r="HM5" s="6"/>
      <c r="HN5" s="6"/>
      <c r="HO5" s="6"/>
    </row>
    <row r="6" spans="1:223" s="5" customFormat="1" ht="30.75" customHeight="1">
      <c r="A6" s="86" t="s">
        <v>308</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HK6" s="6"/>
      <c r="HL6" s="6"/>
      <c r="HM6" s="6"/>
      <c r="HN6" s="6"/>
      <c r="HO6" s="6"/>
    </row>
    <row r="7" spans="1:223" s="5" customFormat="1" ht="29.25" customHeight="1" hidden="1">
      <c r="A7" s="87" t="s">
        <v>8</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HK7" s="6"/>
      <c r="HL7" s="6"/>
      <c r="HM7" s="6"/>
      <c r="HN7" s="6"/>
      <c r="HO7" s="6"/>
    </row>
    <row r="8" spans="1:223" s="7" customFormat="1" ht="37.5" customHeight="1">
      <c r="A8" s="23" t="s">
        <v>9</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HK8" s="8"/>
      <c r="HL8" s="8"/>
      <c r="HM8" s="8"/>
      <c r="HN8" s="8"/>
      <c r="HO8" s="8"/>
    </row>
    <row r="9" spans="1:223" s="9" customFormat="1" ht="61.5" customHeight="1">
      <c r="A9" s="80" t="s">
        <v>10</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HK9" s="10"/>
      <c r="HL9" s="10"/>
      <c r="HM9" s="10"/>
      <c r="HN9" s="10"/>
      <c r="HO9" s="10"/>
    </row>
    <row r="10" spans="1:223"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K10" s="13"/>
      <c r="HL10" s="13"/>
      <c r="HM10" s="13"/>
      <c r="HN10" s="13"/>
      <c r="HO10" s="13"/>
    </row>
    <row r="11" spans="1:223" s="12" customFormat="1" ht="67.5" customHeight="1">
      <c r="A11" s="62" t="s">
        <v>0</v>
      </c>
      <c r="B11" s="14" t="s">
        <v>17</v>
      </c>
      <c r="C11" s="65"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K11" s="13"/>
      <c r="HL11" s="13"/>
      <c r="HM11" s="13"/>
      <c r="HN11" s="13"/>
      <c r="HO11" s="13"/>
    </row>
    <row r="12" spans="1:223"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K12" s="13"/>
      <c r="HL12" s="13"/>
      <c r="HM12" s="13"/>
      <c r="HN12" s="13"/>
      <c r="HO12" s="13"/>
    </row>
    <row r="13" spans="1:223" s="15" customFormat="1" ht="28.5" customHeight="1">
      <c r="A13" s="64">
        <v>1</v>
      </c>
      <c r="B13" s="42" t="s">
        <v>174</v>
      </c>
      <c r="C13" s="76"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K13" s="16">
        <v>1</v>
      </c>
      <c r="HL13" s="16" t="s">
        <v>35</v>
      </c>
      <c r="HM13" s="16" t="s">
        <v>36</v>
      </c>
      <c r="HN13" s="16">
        <v>10</v>
      </c>
      <c r="HO13" s="16" t="s">
        <v>37</v>
      </c>
    </row>
    <row r="14" spans="1:224" s="15" customFormat="1" ht="58.5" customHeight="1">
      <c r="A14" s="64">
        <v>2</v>
      </c>
      <c r="B14" s="73" t="s">
        <v>195</v>
      </c>
      <c r="C14" s="76" t="s">
        <v>172</v>
      </c>
      <c r="D14" s="74">
        <v>9.6</v>
      </c>
      <c r="E14" s="75" t="s">
        <v>297</v>
      </c>
      <c r="F14" s="70">
        <v>505.65</v>
      </c>
      <c r="G14" s="57"/>
      <c r="H14" s="47"/>
      <c r="I14" s="46" t="s">
        <v>39</v>
      </c>
      <c r="J14" s="48">
        <f>IF(I14="Less(-)",-1,1)</f>
        <v>1</v>
      </c>
      <c r="K14" s="49" t="s">
        <v>64</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total_amount_ba($B$2,$D$2,D14,F14,J14,K14,M14)</f>
        <v>4854.24</v>
      </c>
      <c r="BB14" s="61">
        <f>BA14+SUM(N14:AZ14)</f>
        <v>4854.24</v>
      </c>
      <c r="BC14" s="56" t="str">
        <f>SpellNumber(L14,BB14)</f>
        <v>INR  Four Thousand Eight Hundred &amp; Fifty Four  and Paise Twenty Four Only</v>
      </c>
      <c r="BD14" s="78"/>
      <c r="BE14" s="79">
        <v>447</v>
      </c>
      <c r="BF14" s="79">
        <f>ROUND(BE14*1.12*1.01,2)</f>
        <v>505.65</v>
      </c>
      <c r="BG14" s="79">
        <f>D14*BE14</f>
        <v>4291.2</v>
      </c>
      <c r="HL14" s="16">
        <v>2</v>
      </c>
      <c r="HM14" s="16" t="s">
        <v>35</v>
      </c>
      <c r="HN14" s="16" t="s">
        <v>44</v>
      </c>
      <c r="HO14" s="16">
        <v>10</v>
      </c>
      <c r="HP14" s="16" t="s">
        <v>38</v>
      </c>
    </row>
    <row r="15" spans="1:224" s="15" customFormat="1" ht="58.5" customHeight="1">
      <c r="A15" s="64">
        <v>3</v>
      </c>
      <c r="B15" s="73" t="s">
        <v>196</v>
      </c>
      <c r="C15" s="76" t="s">
        <v>173</v>
      </c>
      <c r="D15" s="74">
        <v>7.75</v>
      </c>
      <c r="E15" s="75" t="s">
        <v>297</v>
      </c>
      <c r="F15" s="70">
        <v>562.21</v>
      </c>
      <c r="G15" s="57"/>
      <c r="H15" s="47"/>
      <c r="I15" s="46" t="s">
        <v>39</v>
      </c>
      <c r="J15" s="48">
        <f>IF(I15="Less(-)",-1,1)</f>
        <v>1</v>
      </c>
      <c r="K15" s="49" t="s">
        <v>64</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 aca="true" t="shared" si="0" ref="BA15:BA78">total_amount_ba($B$2,$D$2,D15,F15,J15,K15,M15)</f>
        <v>4357.13</v>
      </c>
      <c r="BB15" s="61">
        <f aca="true" t="shared" si="1" ref="BB15:BB78">BA15+SUM(N15:AZ15)</f>
        <v>4357.13</v>
      </c>
      <c r="BC15" s="56" t="str">
        <f aca="true" t="shared" si="2" ref="BC15:BC78">SpellNumber(L15,BB15)</f>
        <v>INR  Four Thousand Three Hundred &amp; Fifty Seven  and Paise Thirteen Only</v>
      </c>
      <c r="BE15" s="79">
        <v>497</v>
      </c>
      <c r="BF15" s="79">
        <f aca="true" t="shared" si="3" ref="BF15:BF78">ROUND(BE15*1.12*1.01,2)</f>
        <v>562.21</v>
      </c>
      <c r="BG15" s="79">
        <f aca="true" t="shared" si="4" ref="BG15:BG78">D15*BE15</f>
        <v>3851.75</v>
      </c>
      <c r="HL15" s="16">
        <v>2</v>
      </c>
      <c r="HM15" s="16" t="s">
        <v>35</v>
      </c>
      <c r="HN15" s="16" t="s">
        <v>44</v>
      </c>
      <c r="HO15" s="16">
        <v>10</v>
      </c>
      <c r="HP15" s="16" t="s">
        <v>38</v>
      </c>
    </row>
    <row r="16" spans="1:224" s="15" customFormat="1" ht="58.5" customHeight="1">
      <c r="A16" s="64">
        <v>4</v>
      </c>
      <c r="B16" s="73" t="s">
        <v>197</v>
      </c>
      <c r="C16" s="76" t="s">
        <v>43</v>
      </c>
      <c r="D16" s="74">
        <v>3</v>
      </c>
      <c r="E16" s="75" t="s">
        <v>297</v>
      </c>
      <c r="F16" s="70">
        <v>618.77</v>
      </c>
      <c r="G16" s="57"/>
      <c r="H16" s="47"/>
      <c r="I16" s="46" t="s">
        <v>39</v>
      </c>
      <c r="J16" s="48">
        <f>IF(I16="Less(-)",-1,1)</f>
        <v>1</v>
      </c>
      <c r="K16" s="49" t="s">
        <v>64</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 t="shared" si="0"/>
        <v>1856.31</v>
      </c>
      <c r="BB16" s="61">
        <f t="shared" si="1"/>
        <v>1856.31</v>
      </c>
      <c r="BC16" s="56" t="str">
        <f t="shared" si="2"/>
        <v>INR  One Thousand Eight Hundred &amp; Fifty Six  and Paise Thirty One Only</v>
      </c>
      <c r="BE16" s="79">
        <v>547</v>
      </c>
      <c r="BF16" s="79">
        <f t="shared" si="3"/>
        <v>618.77</v>
      </c>
      <c r="BG16" s="79">
        <f t="shared" si="4"/>
        <v>1641</v>
      </c>
      <c r="HL16" s="16">
        <v>2</v>
      </c>
      <c r="HM16" s="16" t="s">
        <v>35</v>
      </c>
      <c r="HN16" s="16" t="s">
        <v>44</v>
      </c>
      <c r="HO16" s="16">
        <v>10</v>
      </c>
      <c r="HP16" s="16" t="s">
        <v>38</v>
      </c>
    </row>
    <row r="17" spans="1:224" s="15" customFormat="1" ht="58.5" customHeight="1">
      <c r="A17" s="64">
        <v>5</v>
      </c>
      <c r="B17" s="73" t="s">
        <v>198</v>
      </c>
      <c r="C17" s="76" t="s">
        <v>45</v>
      </c>
      <c r="D17" s="74">
        <v>2.4</v>
      </c>
      <c r="E17" s="75" t="s">
        <v>297</v>
      </c>
      <c r="F17" s="70">
        <v>675.33</v>
      </c>
      <c r="G17" s="57"/>
      <c r="H17" s="47"/>
      <c r="I17" s="46" t="s">
        <v>39</v>
      </c>
      <c r="J17" s="48">
        <f>IF(I17="Less(-)",-1,1)</f>
        <v>1</v>
      </c>
      <c r="K17" s="49" t="s">
        <v>64</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 t="shared" si="0"/>
        <v>1620.79</v>
      </c>
      <c r="BB17" s="61">
        <f t="shared" si="1"/>
        <v>1620.79</v>
      </c>
      <c r="BC17" s="56" t="str">
        <f t="shared" si="2"/>
        <v>INR  One Thousand Six Hundred &amp; Twenty  and Paise Seventy Nine Only</v>
      </c>
      <c r="BE17" s="79">
        <v>597</v>
      </c>
      <c r="BF17" s="79">
        <f t="shared" si="3"/>
        <v>675.33</v>
      </c>
      <c r="BG17" s="79">
        <f t="shared" si="4"/>
        <v>1432.8</v>
      </c>
      <c r="HL17" s="16">
        <v>2</v>
      </c>
      <c r="HM17" s="16" t="s">
        <v>35</v>
      </c>
      <c r="HN17" s="16" t="s">
        <v>44</v>
      </c>
      <c r="HO17" s="16">
        <v>10</v>
      </c>
      <c r="HP17" s="16" t="s">
        <v>38</v>
      </c>
    </row>
    <row r="18" spans="1:224" s="15" customFormat="1" ht="75" customHeight="1">
      <c r="A18" s="64">
        <v>6</v>
      </c>
      <c r="B18" s="73" t="s">
        <v>199</v>
      </c>
      <c r="C18" s="76" t="s">
        <v>48</v>
      </c>
      <c r="D18" s="74">
        <v>12.9</v>
      </c>
      <c r="E18" s="75" t="s">
        <v>297</v>
      </c>
      <c r="F18" s="70">
        <v>1062.2</v>
      </c>
      <c r="G18" s="57"/>
      <c r="H18" s="47"/>
      <c r="I18" s="46" t="s">
        <v>39</v>
      </c>
      <c r="J18" s="48">
        <f>IF(I18="Less(-)",-1,1)</f>
        <v>1</v>
      </c>
      <c r="K18" s="49" t="s">
        <v>64</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 t="shared" si="0"/>
        <v>13702.38</v>
      </c>
      <c r="BB18" s="61">
        <f t="shared" si="1"/>
        <v>13702.38</v>
      </c>
      <c r="BC18" s="56" t="str">
        <f t="shared" si="2"/>
        <v>INR  Thirteen Thousand Seven Hundred &amp; Two  and Paise Thirty Eight Only</v>
      </c>
      <c r="BE18" s="79">
        <v>939</v>
      </c>
      <c r="BF18" s="79">
        <f t="shared" si="3"/>
        <v>1062.2</v>
      </c>
      <c r="BG18" s="79">
        <f t="shared" si="4"/>
        <v>12113.1</v>
      </c>
      <c r="HL18" s="16">
        <v>2</v>
      </c>
      <c r="HM18" s="16" t="s">
        <v>35</v>
      </c>
      <c r="HN18" s="16" t="s">
        <v>44</v>
      </c>
      <c r="HO18" s="16">
        <v>10</v>
      </c>
      <c r="HP18" s="16" t="s">
        <v>38</v>
      </c>
    </row>
    <row r="19" spans="1:224" s="15" customFormat="1" ht="75" customHeight="1">
      <c r="A19" s="64">
        <v>7</v>
      </c>
      <c r="B19" s="73" t="s">
        <v>200</v>
      </c>
      <c r="C19" s="76" t="s">
        <v>49</v>
      </c>
      <c r="D19" s="74">
        <v>10</v>
      </c>
      <c r="E19" s="75" t="s">
        <v>297</v>
      </c>
      <c r="F19" s="70">
        <v>1118.76</v>
      </c>
      <c r="G19" s="57"/>
      <c r="H19" s="47"/>
      <c r="I19" s="46" t="s">
        <v>39</v>
      </c>
      <c r="J19" s="48">
        <f aca="true" t="shared" si="5" ref="J19:J91">IF(I19="Less(-)",-1,1)</f>
        <v>1</v>
      </c>
      <c r="K19" s="49" t="s">
        <v>64</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t="shared" si="0"/>
        <v>11187.6</v>
      </c>
      <c r="BB19" s="61">
        <f t="shared" si="1"/>
        <v>11187.6</v>
      </c>
      <c r="BC19" s="56" t="str">
        <f t="shared" si="2"/>
        <v>INR  Eleven Thousand One Hundred &amp; Eighty Seven  and Paise Sixty Only</v>
      </c>
      <c r="BE19" s="79">
        <v>989</v>
      </c>
      <c r="BF19" s="79">
        <f t="shared" si="3"/>
        <v>1118.76</v>
      </c>
      <c r="BG19" s="79">
        <f t="shared" si="4"/>
        <v>9890</v>
      </c>
      <c r="HL19" s="16">
        <v>3</v>
      </c>
      <c r="HM19" s="16" t="s">
        <v>46</v>
      </c>
      <c r="HN19" s="16" t="s">
        <v>47</v>
      </c>
      <c r="HO19" s="16">
        <v>10</v>
      </c>
      <c r="HP19" s="16" t="s">
        <v>38</v>
      </c>
    </row>
    <row r="20" spans="1:224" s="15" customFormat="1" ht="75" customHeight="1">
      <c r="A20" s="64">
        <v>8</v>
      </c>
      <c r="B20" s="73" t="s">
        <v>201</v>
      </c>
      <c r="C20" s="76" t="s">
        <v>50</v>
      </c>
      <c r="D20" s="74">
        <v>7.5</v>
      </c>
      <c r="E20" s="75" t="s">
        <v>297</v>
      </c>
      <c r="F20" s="70">
        <v>1175.32</v>
      </c>
      <c r="G20" s="57"/>
      <c r="H20" s="47"/>
      <c r="I20" s="46" t="s">
        <v>39</v>
      </c>
      <c r="J20" s="48">
        <f>IF(I20="Less(-)",-1,1)</f>
        <v>1</v>
      </c>
      <c r="K20" s="49" t="s">
        <v>64</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 t="shared" si="0"/>
        <v>8814.9</v>
      </c>
      <c r="BB20" s="61">
        <f t="shared" si="1"/>
        <v>8814.9</v>
      </c>
      <c r="BC20" s="56" t="str">
        <f t="shared" si="2"/>
        <v>INR  Eight Thousand Eight Hundred &amp; Fourteen  and Paise Ninety Only</v>
      </c>
      <c r="BE20" s="79">
        <v>1039</v>
      </c>
      <c r="BF20" s="79">
        <f t="shared" si="3"/>
        <v>1175.32</v>
      </c>
      <c r="BG20" s="79">
        <f t="shared" si="4"/>
        <v>7792.5</v>
      </c>
      <c r="HL20" s="16">
        <v>3</v>
      </c>
      <c r="HM20" s="16" t="s">
        <v>46</v>
      </c>
      <c r="HN20" s="16" t="s">
        <v>47</v>
      </c>
      <c r="HO20" s="16">
        <v>10</v>
      </c>
      <c r="HP20" s="16" t="s">
        <v>38</v>
      </c>
    </row>
    <row r="21" spans="1:224" s="15" customFormat="1" ht="75" customHeight="1">
      <c r="A21" s="64">
        <v>9</v>
      </c>
      <c r="B21" s="73" t="s">
        <v>202</v>
      </c>
      <c r="C21" s="76" t="s">
        <v>51</v>
      </c>
      <c r="D21" s="74">
        <v>3.1</v>
      </c>
      <c r="E21" s="75" t="s">
        <v>297</v>
      </c>
      <c r="F21" s="70">
        <v>1231.88</v>
      </c>
      <c r="G21" s="57"/>
      <c r="H21" s="47"/>
      <c r="I21" s="46" t="s">
        <v>39</v>
      </c>
      <c r="J21" s="48">
        <f t="shared" si="5"/>
        <v>1</v>
      </c>
      <c r="K21" s="49" t="s">
        <v>64</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0"/>
        <v>3818.83</v>
      </c>
      <c r="BB21" s="61">
        <f t="shared" si="1"/>
        <v>3818.83</v>
      </c>
      <c r="BC21" s="56" t="str">
        <f t="shared" si="2"/>
        <v>INR  Three Thousand Eight Hundred &amp; Eighteen  and Paise Eighty Three Only</v>
      </c>
      <c r="BE21" s="79">
        <v>1089</v>
      </c>
      <c r="BF21" s="79">
        <f t="shared" si="3"/>
        <v>1231.88</v>
      </c>
      <c r="BG21" s="79">
        <f t="shared" si="4"/>
        <v>3375.9</v>
      </c>
      <c r="HL21" s="16">
        <v>1.01</v>
      </c>
      <c r="HM21" s="16" t="s">
        <v>40</v>
      </c>
      <c r="HN21" s="16" t="s">
        <v>36</v>
      </c>
      <c r="HO21" s="16">
        <v>123.223</v>
      </c>
      <c r="HP21" s="16" t="s">
        <v>38</v>
      </c>
    </row>
    <row r="22" spans="1:224" s="15" customFormat="1" ht="60" customHeight="1">
      <c r="A22" s="64">
        <v>10</v>
      </c>
      <c r="B22" s="73" t="s">
        <v>203</v>
      </c>
      <c r="C22" s="76" t="s">
        <v>52</v>
      </c>
      <c r="D22" s="74">
        <v>20</v>
      </c>
      <c r="E22" s="75" t="s">
        <v>297</v>
      </c>
      <c r="F22" s="70">
        <v>2212.63</v>
      </c>
      <c r="G22" s="57"/>
      <c r="H22" s="47"/>
      <c r="I22" s="46" t="s">
        <v>39</v>
      </c>
      <c r="J22" s="48">
        <f t="shared" si="5"/>
        <v>1</v>
      </c>
      <c r="K22" s="49" t="s">
        <v>64</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0"/>
        <v>44252.6</v>
      </c>
      <c r="BB22" s="61">
        <f t="shared" si="1"/>
        <v>44252.6</v>
      </c>
      <c r="BC22" s="56" t="str">
        <f t="shared" si="2"/>
        <v>INR  Forty Four Thousand Two Hundred &amp; Fifty Two  and Paise Sixty Only</v>
      </c>
      <c r="BE22" s="79">
        <v>1956</v>
      </c>
      <c r="BF22" s="79">
        <f t="shared" si="3"/>
        <v>2212.63</v>
      </c>
      <c r="BG22" s="79">
        <f t="shared" si="4"/>
        <v>39120</v>
      </c>
      <c r="HL22" s="16">
        <v>1.02</v>
      </c>
      <c r="HM22" s="16" t="s">
        <v>41</v>
      </c>
      <c r="HN22" s="16" t="s">
        <v>42</v>
      </c>
      <c r="HO22" s="16">
        <v>213</v>
      </c>
      <c r="HP22" s="16" t="s">
        <v>38</v>
      </c>
    </row>
    <row r="23" spans="1:224" s="15" customFormat="1" ht="60" customHeight="1">
      <c r="A23" s="64">
        <v>11</v>
      </c>
      <c r="B23" s="73" t="s">
        <v>204</v>
      </c>
      <c r="C23" s="76" t="s">
        <v>53</v>
      </c>
      <c r="D23" s="74">
        <v>10</v>
      </c>
      <c r="E23" s="75" t="s">
        <v>297</v>
      </c>
      <c r="F23" s="70">
        <v>2269.19</v>
      </c>
      <c r="G23" s="57"/>
      <c r="H23" s="47"/>
      <c r="I23" s="46" t="s">
        <v>39</v>
      </c>
      <c r="J23" s="48">
        <f>IF(I23="Less(-)",-1,1)</f>
        <v>1</v>
      </c>
      <c r="K23" s="49" t="s">
        <v>64</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0"/>
        <v>22691.9</v>
      </c>
      <c r="BB23" s="61">
        <f t="shared" si="1"/>
        <v>22691.9</v>
      </c>
      <c r="BC23" s="56" t="str">
        <f t="shared" si="2"/>
        <v>INR  Twenty Two Thousand Six Hundred &amp; Ninety One  and Paise Ninety Only</v>
      </c>
      <c r="BE23" s="79">
        <v>2006</v>
      </c>
      <c r="BF23" s="79">
        <f t="shared" si="3"/>
        <v>2269.19</v>
      </c>
      <c r="BG23" s="79">
        <f t="shared" si="4"/>
        <v>20060</v>
      </c>
      <c r="HL23" s="16">
        <v>2</v>
      </c>
      <c r="HM23" s="16" t="s">
        <v>35</v>
      </c>
      <c r="HN23" s="16" t="s">
        <v>44</v>
      </c>
      <c r="HO23" s="16">
        <v>10</v>
      </c>
      <c r="HP23" s="16" t="s">
        <v>38</v>
      </c>
    </row>
    <row r="24" spans="1:224" s="15" customFormat="1" ht="60" customHeight="1">
      <c r="A24" s="64">
        <v>12</v>
      </c>
      <c r="B24" s="73" t="s">
        <v>205</v>
      </c>
      <c r="C24" s="76" t="s">
        <v>54</v>
      </c>
      <c r="D24" s="74">
        <v>11</v>
      </c>
      <c r="E24" s="75" t="s">
        <v>297</v>
      </c>
      <c r="F24" s="70">
        <v>2325.75</v>
      </c>
      <c r="G24" s="57"/>
      <c r="H24" s="47"/>
      <c r="I24" s="46" t="s">
        <v>39</v>
      </c>
      <c r="J24" s="48">
        <f>IF(I24="Less(-)",-1,1)</f>
        <v>1</v>
      </c>
      <c r="K24" s="49" t="s">
        <v>64</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0"/>
        <v>25583.25</v>
      </c>
      <c r="BB24" s="61">
        <f t="shared" si="1"/>
        <v>25583.25</v>
      </c>
      <c r="BC24" s="56" t="str">
        <f t="shared" si="2"/>
        <v>INR  Twenty Five Thousand Five Hundred &amp; Eighty Three  and Paise Twenty Five Only</v>
      </c>
      <c r="BE24" s="79">
        <v>2056</v>
      </c>
      <c r="BF24" s="79">
        <f t="shared" si="3"/>
        <v>2325.75</v>
      </c>
      <c r="BG24" s="79">
        <f t="shared" si="4"/>
        <v>22616</v>
      </c>
      <c r="HL24" s="16">
        <v>2</v>
      </c>
      <c r="HM24" s="16" t="s">
        <v>35</v>
      </c>
      <c r="HN24" s="16" t="s">
        <v>44</v>
      </c>
      <c r="HO24" s="16">
        <v>10</v>
      </c>
      <c r="HP24" s="16" t="s">
        <v>38</v>
      </c>
    </row>
    <row r="25" spans="1:224" s="15" customFormat="1" ht="60" customHeight="1">
      <c r="A25" s="64">
        <v>13</v>
      </c>
      <c r="B25" s="73" t="s">
        <v>206</v>
      </c>
      <c r="C25" s="76" t="s">
        <v>55</v>
      </c>
      <c r="D25" s="74">
        <v>10</v>
      </c>
      <c r="E25" s="75" t="s">
        <v>297</v>
      </c>
      <c r="F25" s="70">
        <v>2382.31</v>
      </c>
      <c r="G25" s="57"/>
      <c r="H25" s="47"/>
      <c r="I25" s="46" t="s">
        <v>39</v>
      </c>
      <c r="J25" s="48">
        <f>IF(I25="Less(-)",-1,1)</f>
        <v>1</v>
      </c>
      <c r="K25" s="49" t="s">
        <v>64</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 t="shared" si="0"/>
        <v>23823.1</v>
      </c>
      <c r="BB25" s="61">
        <f t="shared" si="1"/>
        <v>23823.1</v>
      </c>
      <c r="BC25" s="56" t="str">
        <f t="shared" si="2"/>
        <v>INR  Twenty Three Thousand Eight Hundred &amp; Twenty Three  and Paise Ten Only</v>
      </c>
      <c r="BE25" s="79">
        <v>2106</v>
      </c>
      <c r="BF25" s="79">
        <f t="shared" si="3"/>
        <v>2382.31</v>
      </c>
      <c r="BG25" s="79">
        <f t="shared" si="4"/>
        <v>21060</v>
      </c>
      <c r="HL25" s="16">
        <v>3</v>
      </c>
      <c r="HM25" s="16" t="s">
        <v>46</v>
      </c>
      <c r="HN25" s="16" t="s">
        <v>47</v>
      </c>
      <c r="HO25" s="16">
        <v>10</v>
      </c>
      <c r="HP25" s="16" t="s">
        <v>38</v>
      </c>
    </row>
    <row r="26" spans="1:224" s="15" customFormat="1" ht="60" customHeight="1">
      <c r="A26" s="64">
        <v>14</v>
      </c>
      <c r="B26" s="73" t="s">
        <v>207</v>
      </c>
      <c r="C26" s="76" t="s">
        <v>56</v>
      </c>
      <c r="D26" s="74">
        <v>180</v>
      </c>
      <c r="E26" s="75" t="s">
        <v>298</v>
      </c>
      <c r="F26" s="70">
        <v>835.96</v>
      </c>
      <c r="G26" s="57"/>
      <c r="H26" s="47"/>
      <c r="I26" s="46" t="s">
        <v>39</v>
      </c>
      <c r="J26" s="48">
        <f>IF(I26="Less(-)",-1,1)</f>
        <v>1</v>
      </c>
      <c r="K26" s="49" t="s">
        <v>64</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0"/>
        <v>150472.8</v>
      </c>
      <c r="BB26" s="61">
        <f t="shared" si="1"/>
        <v>150472.8</v>
      </c>
      <c r="BC26" s="56" t="str">
        <f t="shared" si="2"/>
        <v>INR  One Lakh Fifty Thousand Four Hundred &amp; Seventy Two  and Paise Eighty Only</v>
      </c>
      <c r="BE26" s="79">
        <v>739</v>
      </c>
      <c r="BF26" s="79">
        <f t="shared" si="3"/>
        <v>835.96</v>
      </c>
      <c r="BG26" s="79">
        <f t="shared" si="4"/>
        <v>133020</v>
      </c>
      <c r="HL26" s="16">
        <v>1.01</v>
      </c>
      <c r="HM26" s="16" t="s">
        <v>40</v>
      </c>
      <c r="HN26" s="16" t="s">
        <v>36</v>
      </c>
      <c r="HO26" s="16">
        <v>123.223</v>
      </c>
      <c r="HP26" s="16" t="s">
        <v>38</v>
      </c>
    </row>
    <row r="27" spans="1:224" s="15" customFormat="1" ht="60" customHeight="1">
      <c r="A27" s="64">
        <v>15</v>
      </c>
      <c r="B27" s="73" t="s">
        <v>208</v>
      </c>
      <c r="C27" s="76" t="s">
        <v>57</v>
      </c>
      <c r="D27" s="74">
        <v>140</v>
      </c>
      <c r="E27" s="75" t="s">
        <v>298</v>
      </c>
      <c r="F27" s="70">
        <v>892.52</v>
      </c>
      <c r="G27" s="57"/>
      <c r="H27" s="47"/>
      <c r="I27" s="46" t="s">
        <v>39</v>
      </c>
      <c r="J27" s="48">
        <f>IF(I27="Less(-)",-1,1)</f>
        <v>1</v>
      </c>
      <c r="K27" s="49" t="s">
        <v>64</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 t="shared" si="0"/>
        <v>124952.8</v>
      </c>
      <c r="BB27" s="61">
        <f t="shared" si="1"/>
        <v>124952.8</v>
      </c>
      <c r="BC27" s="56" t="str">
        <f t="shared" si="2"/>
        <v>INR  One Lakh Twenty Four Thousand Nine Hundred &amp; Fifty Two  and Paise Eighty Only</v>
      </c>
      <c r="BE27" s="79">
        <v>789</v>
      </c>
      <c r="BF27" s="79">
        <f t="shared" si="3"/>
        <v>892.52</v>
      </c>
      <c r="BG27" s="79">
        <f t="shared" si="4"/>
        <v>110460</v>
      </c>
      <c r="HL27" s="16">
        <v>1.01</v>
      </c>
      <c r="HM27" s="16" t="s">
        <v>40</v>
      </c>
      <c r="HN27" s="16" t="s">
        <v>36</v>
      </c>
      <c r="HO27" s="16">
        <v>123.223</v>
      </c>
      <c r="HP27" s="16" t="s">
        <v>38</v>
      </c>
    </row>
    <row r="28" spans="1:224" s="15" customFormat="1" ht="60" customHeight="1">
      <c r="A28" s="64">
        <v>16</v>
      </c>
      <c r="B28" s="73" t="s">
        <v>209</v>
      </c>
      <c r="C28" s="76" t="s">
        <v>58</v>
      </c>
      <c r="D28" s="74">
        <v>100</v>
      </c>
      <c r="E28" s="75" t="s">
        <v>298</v>
      </c>
      <c r="F28" s="70">
        <v>949.08</v>
      </c>
      <c r="G28" s="57"/>
      <c r="H28" s="47"/>
      <c r="I28" s="46" t="s">
        <v>39</v>
      </c>
      <c r="J28" s="48">
        <f t="shared" si="5"/>
        <v>1</v>
      </c>
      <c r="K28" s="49" t="s">
        <v>64</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0"/>
        <v>94908</v>
      </c>
      <c r="BB28" s="61">
        <f t="shared" si="1"/>
        <v>94908</v>
      </c>
      <c r="BC28" s="56" t="str">
        <f t="shared" si="2"/>
        <v>INR  Ninety Four Thousand Nine Hundred &amp; Eight  Only</v>
      </c>
      <c r="BE28" s="79">
        <v>839</v>
      </c>
      <c r="BF28" s="79">
        <f t="shared" si="3"/>
        <v>949.08</v>
      </c>
      <c r="BG28" s="79">
        <f t="shared" si="4"/>
        <v>83900</v>
      </c>
      <c r="HL28" s="16"/>
      <c r="HM28" s="16"/>
      <c r="HN28" s="16"/>
      <c r="HO28" s="16"/>
      <c r="HP28" s="16"/>
    </row>
    <row r="29" spans="1:224" s="15" customFormat="1" ht="60" customHeight="1">
      <c r="A29" s="64">
        <v>17</v>
      </c>
      <c r="B29" s="73" t="s">
        <v>210</v>
      </c>
      <c r="C29" s="76" t="s">
        <v>59</v>
      </c>
      <c r="D29" s="74">
        <v>70</v>
      </c>
      <c r="E29" s="75" t="s">
        <v>298</v>
      </c>
      <c r="F29" s="70">
        <v>1005.64</v>
      </c>
      <c r="G29" s="57"/>
      <c r="H29" s="47"/>
      <c r="I29" s="46" t="s">
        <v>39</v>
      </c>
      <c r="J29" s="48">
        <f t="shared" si="5"/>
        <v>1</v>
      </c>
      <c r="K29" s="49" t="s">
        <v>64</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 t="shared" si="0"/>
        <v>70394.8</v>
      </c>
      <c r="BB29" s="61">
        <f t="shared" si="1"/>
        <v>70394.8</v>
      </c>
      <c r="BC29" s="56" t="str">
        <f t="shared" si="2"/>
        <v>INR  Seventy Thousand Three Hundred &amp; Ninety Four  and Paise Eighty Only</v>
      </c>
      <c r="BE29" s="79">
        <v>889</v>
      </c>
      <c r="BF29" s="79">
        <f t="shared" si="3"/>
        <v>1005.64</v>
      </c>
      <c r="BG29" s="79">
        <f t="shared" si="4"/>
        <v>62230</v>
      </c>
      <c r="HL29" s="16"/>
      <c r="HM29" s="16"/>
      <c r="HN29" s="16"/>
      <c r="HO29" s="16"/>
      <c r="HP29" s="16"/>
    </row>
    <row r="30" spans="1:224" s="15" customFormat="1" ht="45.75" customHeight="1">
      <c r="A30" s="64">
        <v>18</v>
      </c>
      <c r="B30" s="73" t="s">
        <v>211</v>
      </c>
      <c r="C30" s="76" t="s">
        <v>60</v>
      </c>
      <c r="D30" s="74">
        <v>13796.96</v>
      </c>
      <c r="E30" s="75" t="s">
        <v>298</v>
      </c>
      <c r="F30" s="70">
        <v>21.49</v>
      </c>
      <c r="G30" s="57"/>
      <c r="H30" s="47"/>
      <c r="I30" s="46" t="s">
        <v>39</v>
      </c>
      <c r="J30" s="48">
        <f t="shared" si="5"/>
        <v>1</v>
      </c>
      <c r="K30" s="49" t="s">
        <v>64</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0"/>
        <v>296496.67</v>
      </c>
      <c r="BB30" s="61">
        <f t="shared" si="1"/>
        <v>296496.67</v>
      </c>
      <c r="BC30" s="56" t="str">
        <f t="shared" si="2"/>
        <v>INR  Two Lakh Ninety Six Thousand Four Hundred &amp; Ninety Six  and Paise Sixty Seven Only</v>
      </c>
      <c r="BE30" s="79">
        <v>19</v>
      </c>
      <c r="BF30" s="79">
        <f t="shared" si="3"/>
        <v>21.49</v>
      </c>
      <c r="BG30" s="79">
        <f t="shared" si="4"/>
        <v>262142.24</v>
      </c>
      <c r="HL30" s="16"/>
      <c r="HM30" s="16"/>
      <c r="HN30" s="16"/>
      <c r="HO30" s="16"/>
      <c r="HP30" s="16"/>
    </row>
    <row r="31" spans="1:224" s="15" customFormat="1" ht="88.5" customHeight="1">
      <c r="A31" s="64">
        <v>19</v>
      </c>
      <c r="B31" s="73" t="s">
        <v>212</v>
      </c>
      <c r="C31" s="76" t="s">
        <v>70</v>
      </c>
      <c r="D31" s="74">
        <v>3726.43</v>
      </c>
      <c r="E31" s="75" t="s">
        <v>298</v>
      </c>
      <c r="F31" s="70">
        <v>101.81</v>
      </c>
      <c r="G31" s="57"/>
      <c r="H31" s="47"/>
      <c r="I31" s="46" t="s">
        <v>39</v>
      </c>
      <c r="J31" s="48">
        <f>IF(I31="Less(-)",-1,1)</f>
        <v>1</v>
      </c>
      <c r="K31" s="49" t="s">
        <v>64</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0"/>
        <v>379387.84</v>
      </c>
      <c r="BB31" s="61">
        <f t="shared" si="1"/>
        <v>379387.84</v>
      </c>
      <c r="BC31" s="56" t="str">
        <f t="shared" si="2"/>
        <v>INR  Three Lakh Seventy Nine Thousand Three Hundred &amp; Eighty Seven  and Paise Eighty Four Only</v>
      </c>
      <c r="BE31" s="79">
        <v>90</v>
      </c>
      <c r="BF31" s="79">
        <f t="shared" si="3"/>
        <v>101.81</v>
      </c>
      <c r="BG31" s="79">
        <f t="shared" si="4"/>
        <v>335378.7</v>
      </c>
      <c r="HL31" s="16"/>
      <c r="HM31" s="16"/>
      <c r="HN31" s="16"/>
      <c r="HO31" s="16"/>
      <c r="HP31" s="16"/>
    </row>
    <row r="32" spans="1:224" s="15" customFormat="1" ht="114.75" customHeight="1">
      <c r="A32" s="64">
        <v>20</v>
      </c>
      <c r="B32" s="73" t="s">
        <v>213</v>
      </c>
      <c r="C32" s="76" t="s">
        <v>71</v>
      </c>
      <c r="D32" s="74">
        <v>240</v>
      </c>
      <c r="E32" s="75" t="s">
        <v>298</v>
      </c>
      <c r="F32" s="70">
        <v>887.99</v>
      </c>
      <c r="G32" s="57"/>
      <c r="H32" s="47"/>
      <c r="I32" s="46" t="s">
        <v>39</v>
      </c>
      <c r="J32" s="48">
        <f t="shared" si="5"/>
        <v>1</v>
      </c>
      <c r="K32" s="49" t="s">
        <v>64</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 t="shared" si="0"/>
        <v>213117.6</v>
      </c>
      <c r="BB32" s="61">
        <f t="shared" si="1"/>
        <v>213117.6</v>
      </c>
      <c r="BC32" s="56" t="str">
        <f t="shared" si="2"/>
        <v>INR  Two Lakh Thirteen Thousand One Hundred &amp; Seventeen  and Paise Sixty Only</v>
      </c>
      <c r="BE32" s="79">
        <v>785</v>
      </c>
      <c r="BF32" s="79">
        <f t="shared" si="3"/>
        <v>887.99</v>
      </c>
      <c r="BG32" s="79">
        <f t="shared" si="4"/>
        <v>188400</v>
      </c>
      <c r="HL32" s="16"/>
      <c r="HM32" s="16"/>
      <c r="HN32" s="16"/>
      <c r="HO32" s="16"/>
      <c r="HP32" s="16"/>
    </row>
    <row r="33" spans="1:224" s="15" customFormat="1" ht="74.25" customHeight="1">
      <c r="A33" s="64">
        <v>21</v>
      </c>
      <c r="B33" s="73" t="s">
        <v>214</v>
      </c>
      <c r="C33" s="76" t="s">
        <v>72</v>
      </c>
      <c r="D33" s="74">
        <v>500</v>
      </c>
      <c r="E33" s="75" t="s">
        <v>298</v>
      </c>
      <c r="F33" s="70">
        <v>349.54</v>
      </c>
      <c r="G33" s="57"/>
      <c r="H33" s="47"/>
      <c r="I33" s="46" t="s">
        <v>39</v>
      </c>
      <c r="J33" s="48">
        <f t="shared" si="5"/>
        <v>1</v>
      </c>
      <c r="K33" s="49" t="s">
        <v>64</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0"/>
        <v>174770</v>
      </c>
      <c r="BB33" s="61">
        <f t="shared" si="1"/>
        <v>174770</v>
      </c>
      <c r="BC33" s="56" t="str">
        <f t="shared" si="2"/>
        <v>INR  One Lakh Seventy Four Thousand Seven Hundred &amp; Seventy  Only</v>
      </c>
      <c r="BE33" s="79">
        <v>309</v>
      </c>
      <c r="BF33" s="79">
        <f t="shared" si="3"/>
        <v>349.54</v>
      </c>
      <c r="BG33" s="79">
        <f t="shared" si="4"/>
        <v>154500</v>
      </c>
      <c r="HL33" s="16"/>
      <c r="HM33" s="16"/>
      <c r="HN33" s="16"/>
      <c r="HO33" s="16"/>
      <c r="HP33" s="16"/>
    </row>
    <row r="34" spans="1:224" s="15" customFormat="1" ht="118.5" customHeight="1">
      <c r="A34" s="64">
        <v>22</v>
      </c>
      <c r="B34" s="73" t="s">
        <v>215</v>
      </c>
      <c r="C34" s="76" t="s">
        <v>73</v>
      </c>
      <c r="D34" s="74">
        <v>5668.35</v>
      </c>
      <c r="E34" s="75" t="s">
        <v>299</v>
      </c>
      <c r="F34" s="70">
        <v>98.41</v>
      </c>
      <c r="G34" s="57"/>
      <c r="H34" s="47"/>
      <c r="I34" s="46" t="s">
        <v>39</v>
      </c>
      <c r="J34" s="48">
        <f>IF(I34="Less(-)",-1,1)</f>
        <v>1</v>
      </c>
      <c r="K34" s="49" t="s">
        <v>64</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0"/>
        <v>557822.32</v>
      </c>
      <c r="BB34" s="61">
        <f t="shared" si="1"/>
        <v>557822.32</v>
      </c>
      <c r="BC34" s="56" t="str">
        <f t="shared" si="2"/>
        <v>INR  Five Lakh Fifty Seven Thousand Eight Hundred &amp; Twenty Two  and Paise Thirty Two Only</v>
      </c>
      <c r="BE34" s="79">
        <v>87</v>
      </c>
      <c r="BF34" s="79">
        <f t="shared" si="3"/>
        <v>98.41</v>
      </c>
      <c r="BG34" s="79">
        <f t="shared" si="4"/>
        <v>493146.45</v>
      </c>
      <c r="HL34" s="16"/>
      <c r="HM34" s="16"/>
      <c r="HN34" s="16"/>
      <c r="HO34" s="16"/>
      <c r="HP34" s="16"/>
    </row>
    <row r="35" spans="1:224" s="15" customFormat="1" ht="48" customHeight="1">
      <c r="A35" s="64">
        <v>23</v>
      </c>
      <c r="B35" s="73" t="s">
        <v>216</v>
      </c>
      <c r="C35" s="76" t="s">
        <v>74</v>
      </c>
      <c r="D35" s="74">
        <v>953.95</v>
      </c>
      <c r="E35" s="75" t="s">
        <v>300</v>
      </c>
      <c r="F35" s="70">
        <v>7.71</v>
      </c>
      <c r="G35" s="57"/>
      <c r="H35" s="47"/>
      <c r="I35" s="46" t="s">
        <v>39</v>
      </c>
      <c r="J35" s="48">
        <f t="shared" si="5"/>
        <v>1</v>
      </c>
      <c r="K35" s="49" t="s">
        <v>64</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 t="shared" si="0"/>
        <v>7354.95</v>
      </c>
      <c r="BB35" s="61">
        <f t="shared" si="1"/>
        <v>7354.95</v>
      </c>
      <c r="BC35" s="56" t="str">
        <f t="shared" si="2"/>
        <v>INR  Seven Thousand Three Hundred &amp; Fifty Four  and Paise Ninety Five Only</v>
      </c>
      <c r="BE35" s="79">
        <v>6.82</v>
      </c>
      <c r="BF35" s="79">
        <f t="shared" si="3"/>
        <v>7.71</v>
      </c>
      <c r="BG35" s="79">
        <f t="shared" si="4"/>
        <v>6505.94</v>
      </c>
      <c r="HL35" s="16"/>
      <c r="HM35" s="16"/>
      <c r="HN35" s="16"/>
      <c r="HO35" s="16"/>
      <c r="HP35" s="16"/>
    </row>
    <row r="36" spans="1:224" s="15" customFormat="1" ht="46.5" customHeight="1">
      <c r="A36" s="64">
        <v>24</v>
      </c>
      <c r="B36" s="73" t="s">
        <v>217</v>
      </c>
      <c r="C36" s="76" t="s">
        <v>75</v>
      </c>
      <c r="D36" s="74">
        <v>315.65</v>
      </c>
      <c r="E36" s="75" t="s">
        <v>301</v>
      </c>
      <c r="F36" s="70">
        <v>15.84</v>
      </c>
      <c r="G36" s="57"/>
      <c r="H36" s="47"/>
      <c r="I36" s="46" t="s">
        <v>39</v>
      </c>
      <c r="J36" s="48">
        <f t="shared" si="5"/>
        <v>1</v>
      </c>
      <c r="K36" s="49" t="s">
        <v>64</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0"/>
        <v>4999.9</v>
      </c>
      <c r="BB36" s="61">
        <f t="shared" si="1"/>
        <v>4999.9</v>
      </c>
      <c r="BC36" s="56" t="str">
        <f t="shared" si="2"/>
        <v>INR  Four Thousand Nine Hundred &amp; Ninety Nine  and Paise Ninety Only</v>
      </c>
      <c r="BE36" s="79">
        <v>14</v>
      </c>
      <c r="BF36" s="79">
        <f t="shared" si="3"/>
        <v>15.84</v>
      </c>
      <c r="BG36" s="79">
        <f t="shared" si="4"/>
        <v>4419.1</v>
      </c>
      <c r="HL36" s="16"/>
      <c r="HM36" s="16"/>
      <c r="HN36" s="16"/>
      <c r="HO36" s="16"/>
      <c r="HP36" s="16"/>
    </row>
    <row r="37" spans="1:224" s="15" customFormat="1" ht="75.75" customHeight="1">
      <c r="A37" s="64">
        <v>25</v>
      </c>
      <c r="B37" s="73" t="s">
        <v>218</v>
      </c>
      <c r="C37" s="76" t="s">
        <v>76</v>
      </c>
      <c r="D37" s="74">
        <v>478</v>
      </c>
      <c r="E37" s="75" t="s">
        <v>171</v>
      </c>
      <c r="F37" s="70">
        <v>111.99</v>
      </c>
      <c r="G37" s="57"/>
      <c r="H37" s="47"/>
      <c r="I37" s="46" t="s">
        <v>39</v>
      </c>
      <c r="J37" s="48">
        <f t="shared" si="5"/>
        <v>1</v>
      </c>
      <c r="K37" s="49" t="s">
        <v>64</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 t="shared" si="0"/>
        <v>53531.22</v>
      </c>
      <c r="BB37" s="61">
        <f t="shared" si="1"/>
        <v>53531.22</v>
      </c>
      <c r="BC37" s="56" t="str">
        <f t="shared" si="2"/>
        <v>INR  Fifty Three Thousand Five Hundred &amp; Thirty One  and Paise Twenty Two Only</v>
      </c>
      <c r="BE37" s="79">
        <v>99</v>
      </c>
      <c r="BF37" s="79">
        <f t="shared" si="3"/>
        <v>111.99</v>
      </c>
      <c r="BG37" s="79">
        <f t="shared" si="4"/>
        <v>47322</v>
      </c>
      <c r="HL37" s="16"/>
      <c r="HM37" s="16"/>
      <c r="HN37" s="16"/>
      <c r="HO37" s="16"/>
      <c r="HP37" s="16"/>
    </row>
    <row r="38" spans="1:224" s="15" customFormat="1" ht="74.25" customHeight="1">
      <c r="A38" s="64">
        <v>26</v>
      </c>
      <c r="B38" s="73" t="s">
        <v>219</v>
      </c>
      <c r="C38" s="76" t="s">
        <v>77</v>
      </c>
      <c r="D38" s="74">
        <v>10</v>
      </c>
      <c r="E38" s="75" t="s">
        <v>302</v>
      </c>
      <c r="F38" s="70">
        <v>9781.49</v>
      </c>
      <c r="G38" s="57"/>
      <c r="H38" s="47"/>
      <c r="I38" s="46" t="s">
        <v>39</v>
      </c>
      <c r="J38" s="48">
        <f t="shared" si="5"/>
        <v>1</v>
      </c>
      <c r="K38" s="49" t="s">
        <v>64</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 t="shared" si="0"/>
        <v>97814.9</v>
      </c>
      <c r="BB38" s="61">
        <f t="shared" si="1"/>
        <v>97814.9</v>
      </c>
      <c r="BC38" s="56" t="str">
        <f t="shared" si="2"/>
        <v>INR  Ninety Seven Thousand Eight Hundred &amp; Fourteen  and Paise Ninety Only</v>
      </c>
      <c r="BE38" s="79">
        <v>8647</v>
      </c>
      <c r="BF38" s="79">
        <f t="shared" si="3"/>
        <v>9781.49</v>
      </c>
      <c r="BG38" s="79">
        <f t="shared" si="4"/>
        <v>86470</v>
      </c>
      <c r="HL38" s="16"/>
      <c r="HM38" s="16"/>
      <c r="HN38" s="16"/>
      <c r="HO38" s="16"/>
      <c r="HP38" s="16"/>
    </row>
    <row r="39" spans="1:224" s="15" customFormat="1" ht="90" customHeight="1">
      <c r="A39" s="64">
        <v>27</v>
      </c>
      <c r="B39" s="73" t="s">
        <v>220</v>
      </c>
      <c r="C39" s="76" t="s">
        <v>78</v>
      </c>
      <c r="D39" s="74">
        <v>666.8</v>
      </c>
      <c r="E39" s="75" t="s">
        <v>303</v>
      </c>
      <c r="F39" s="70">
        <v>134.61</v>
      </c>
      <c r="G39" s="57"/>
      <c r="H39" s="47"/>
      <c r="I39" s="46" t="s">
        <v>39</v>
      </c>
      <c r="J39" s="48">
        <f>IF(I39="Less(-)",-1,1)</f>
        <v>1</v>
      </c>
      <c r="K39" s="49" t="s">
        <v>64</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 t="shared" si="0"/>
        <v>89757.95</v>
      </c>
      <c r="BB39" s="61">
        <f t="shared" si="1"/>
        <v>89757.95</v>
      </c>
      <c r="BC39" s="56" t="str">
        <f t="shared" si="2"/>
        <v>INR  Eighty Nine Thousand Seven Hundred &amp; Fifty Seven  and Paise Ninety Five Only</v>
      </c>
      <c r="BE39" s="79">
        <v>119</v>
      </c>
      <c r="BF39" s="79">
        <f t="shared" si="3"/>
        <v>134.61</v>
      </c>
      <c r="BG39" s="79">
        <f t="shared" si="4"/>
        <v>79349.2</v>
      </c>
      <c r="HL39" s="16"/>
      <c r="HM39" s="16"/>
      <c r="HN39" s="16"/>
      <c r="HO39" s="16"/>
      <c r="HP39" s="16"/>
    </row>
    <row r="40" spans="1:224" s="15" customFormat="1" ht="89.25" customHeight="1">
      <c r="A40" s="64">
        <v>28</v>
      </c>
      <c r="B40" s="73" t="s">
        <v>221</v>
      </c>
      <c r="C40" s="76" t="s">
        <v>79</v>
      </c>
      <c r="D40" s="74">
        <v>605.6</v>
      </c>
      <c r="E40" s="75" t="s">
        <v>303</v>
      </c>
      <c r="F40" s="70">
        <v>165.16</v>
      </c>
      <c r="G40" s="57"/>
      <c r="H40" s="47"/>
      <c r="I40" s="46" t="s">
        <v>39</v>
      </c>
      <c r="J40" s="48">
        <f t="shared" si="5"/>
        <v>1</v>
      </c>
      <c r="K40" s="49" t="s">
        <v>64</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 t="shared" si="0"/>
        <v>100020.9</v>
      </c>
      <c r="BB40" s="61">
        <f t="shared" si="1"/>
        <v>100020.9</v>
      </c>
      <c r="BC40" s="56" t="str">
        <f t="shared" si="2"/>
        <v>INR  One Lakh  &amp;Twenty  and Paise Ninety Only</v>
      </c>
      <c r="BE40" s="79">
        <v>146</v>
      </c>
      <c r="BF40" s="79">
        <f t="shared" si="3"/>
        <v>165.16</v>
      </c>
      <c r="BG40" s="79">
        <f t="shared" si="4"/>
        <v>88417.6</v>
      </c>
      <c r="HL40" s="16"/>
      <c r="HM40" s="16"/>
      <c r="HN40" s="16"/>
      <c r="HO40" s="16"/>
      <c r="HP40" s="16"/>
    </row>
    <row r="41" spans="1:224" s="15" customFormat="1" ht="87" customHeight="1">
      <c r="A41" s="64">
        <v>29</v>
      </c>
      <c r="B41" s="73" t="s">
        <v>222</v>
      </c>
      <c r="C41" s="76" t="s">
        <v>80</v>
      </c>
      <c r="D41" s="74">
        <v>972.4</v>
      </c>
      <c r="E41" s="75" t="s">
        <v>303</v>
      </c>
      <c r="F41" s="70">
        <v>142.53</v>
      </c>
      <c r="G41" s="57"/>
      <c r="H41" s="47"/>
      <c r="I41" s="46" t="s">
        <v>39</v>
      </c>
      <c r="J41" s="48">
        <f t="shared" si="5"/>
        <v>1</v>
      </c>
      <c r="K41" s="49" t="s">
        <v>64</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0"/>
        <v>138596.17</v>
      </c>
      <c r="BB41" s="61">
        <f t="shared" si="1"/>
        <v>138596.17</v>
      </c>
      <c r="BC41" s="56" t="str">
        <f t="shared" si="2"/>
        <v>INR  One Lakh Thirty Eight Thousand Five Hundred &amp; Ninety Six  and Paise Seventeen Only</v>
      </c>
      <c r="BE41" s="79">
        <v>126</v>
      </c>
      <c r="BF41" s="79">
        <f t="shared" si="3"/>
        <v>142.53</v>
      </c>
      <c r="BG41" s="79">
        <f t="shared" si="4"/>
        <v>122522.4</v>
      </c>
      <c r="HL41" s="16"/>
      <c r="HM41" s="16"/>
      <c r="HN41" s="16"/>
      <c r="HO41" s="16"/>
      <c r="HP41" s="16"/>
    </row>
    <row r="42" spans="1:224" s="15" customFormat="1" ht="90" customHeight="1">
      <c r="A42" s="64">
        <v>30</v>
      </c>
      <c r="B42" s="73" t="s">
        <v>294</v>
      </c>
      <c r="C42" s="76" t="s">
        <v>81</v>
      </c>
      <c r="D42" s="74">
        <v>1.5</v>
      </c>
      <c r="E42" s="75" t="s">
        <v>304</v>
      </c>
      <c r="F42" s="70">
        <v>80748.45</v>
      </c>
      <c r="G42" s="57"/>
      <c r="H42" s="47"/>
      <c r="I42" s="46" t="s">
        <v>39</v>
      </c>
      <c r="J42" s="48">
        <f>IF(I42="Less(-)",-1,1)</f>
        <v>1</v>
      </c>
      <c r="K42" s="49" t="s">
        <v>64</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 t="shared" si="0"/>
        <v>121122.68</v>
      </c>
      <c r="BB42" s="61">
        <f t="shared" si="1"/>
        <v>121122.68</v>
      </c>
      <c r="BC42" s="56" t="str">
        <f t="shared" si="2"/>
        <v>INR  One Lakh Twenty One Thousand One Hundred &amp; Twenty Two  and Paise Sixty Eight Only</v>
      </c>
      <c r="BE42" s="79">
        <v>71383</v>
      </c>
      <c r="BF42" s="79">
        <f t="shared" si="3"/>
        <v>80748.45</v>
      </c>
      <c r="BG42" s="79">
        <f t="shared" si="4"/>
        <v>107074.5</v>
      </c>
      <c r="HL42" s="16"/>
      <c r="HM42" s="16"/>
      <c r="HN42" s="16"/>
      <c r="HO42" s="16"/>
      <c r="HP42" s="16"/>
    </row>
    <row r="43" spans="1:224" s="15" customFormat="1" ht="48.75" customHeight="1">
      <c r="A43" s="64">
        <v>31</v>
      </c>
      <c r="B43" s="73" t="s">
        <v>223</v>
      </c>
      <c r="C43" s="76" t="s">
        <v>82</v>
      </c>
      <c r="D43" s="74">
        <v>3077.77</v>
      </c>
      <c r="E43" s="75" t="s">
        <v>303</v>
      </c>
      <c r="F43" s="70">
        <v>23.76</v>
      </c>
      <c r="G43" s="57"/>
      <c r="H43" s="47"/>
      <c r="I43" s="46" t="s">
        <v>39</v>
      </c>
      <c r="J43" s="48">
        <f>IF(I43="Less(-)",-1,1)</f>
        <v>1</v>
      </c>
      <c r="K43" s="49" t="s">
        <v>64</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 t="shared" si="0"/>
        <v>73127.82</v>
      </c>
      <c r="BB43" s="61">
        <f t="shared" si="1"/>
        <v>73127.82</v>
      </c>
      <c r="BC43" s="56" t="str">
        <f t="shared" si="2"/>
        <v>INR  Seventy Three Thousand One Hundred &amp; Twenty Seven  and Paise Eighty Two Only</v>
      </c>
      <c r="BE43" s="79">
        <v>21</v>
      </c>
      <c r="BF43" s="79">
        <f t="shared" si="3"/>
        <v>23.76</v>
      </c>
      <c r="BG43" s="79">
        <f t="shared" si="4"/>
        <v>64633.17</v>
      </c>
      <c r="HL43" s="16"/>
      <c r="HM43" s="16"/>
      <c r="HN43" s="16"/>
      <c r="HO43" s="16"/>
      <c r="HP43" s="16"/>
    </row>
    <row r="44" spans="1:224" s="15" customFormat="1" ht="48.75" customHeight="1">
      <c r="A44" s="64">
        <v>32</v>
      </c>
      <c r="B44" s="73" t="s">
        <v>224</v>
      </c>
      <c r="C44" s="76" t="s">
        <v>83</v>
      </c>
      <c r="D44" s="74">
        <v>746.72</v>
      </c>
      <c r="E44" s="75" t="s">
        <v>303</v>
      </c>
      <c r="F44" s="70">
        <v>54.3</v>
      </c>
      <c r="G44" s="57"/>
      <c r="H44" s="47"/>
      <c r="I44" s="46" t="s">
        <v>39</v>
      </c>
      <c r="J44" s="48">
        <f t="shared" si="5"/>
        <v>1</v>
      </c>
      <c r="K44" s="49" t="s">
        <v>64</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0"/>
        <v>40546.9</v>
      </c>
      <c r="BB44" s="61">
        <f t="shared" si="1"/>
        <v>40546.9</v>
      </c>
      <c r="BC44" s="56" t="str">
        <f t="shared" si="2"/>
        <v>INR  Forty Thousand Five Hundred &amp; Forty Six  and Paise Ninety Only</v>
      </c>
      <c r="BE44" s="79">
        <v>48</v>
      </c>
      <c r="BF44" s="79">
        <f t="shared" si="3"/>
        <v>54.3</v>
      </c>
      <c r="BG44" s="79">
        <f t="shared" si="4"/>
        <v>35842.56</v>
      </c>
      <c r="HL44" s="16"/>
      <c r="HM44" s="16"/>
      <c r="HN44" s="16"/>
      <c r="HO44" s="16"/>
      <c r="HP44" s="16"/>
    </row>
    <row r="45" spans="1:224" s="15" customFormat="1" ht="90.75" customHeight="1">
      <c r="A45" s="64">
        <v>33</v>
      </c>
      <c r="B45" s="73" t="s">
        <v>212</v>
      </c>
      <c r="C45" s="76" t="s">
        <v>84</v>
      </c>
      <c r="D45" s="74">
        <v>2251.621</v>
      </c>
      <c r="E45" s="75" t="s">
        <v>303</v>
      </c>
      <c r="F45" s="70">
        <v>101.81</v>
      </c>
      <c r="G45" s="57"/>
      <c r="H45" s="47"/>
      <c r="I45" s="46" t="s">
        <v>39</v>
      </c>
      <c r="J45" s="48">
        <f>IF(I45="Less(-)",-1,1)</f>
        <v>1</v>
      </c>
      <c r="K45" s="49" t="s">
        <v>64</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0"/>
        <v>229237.53</v>
      </c>
      <c r="BB45" s="61">
        <f t="shared" si="1"/>
        <v>229237.53</v>
      </c>
      <c r="BC45" s="56" t="str">
        <f t="shared" si="2"/>
        <v>INR  Two Lakh Twenty Nine Thousand Two Hundred &amp; Thirty Seven  and Paise Fifty Three Only</v>
      </c>
      <c r="BE45" s="79">
        <v>90</v>
      </c>
      <c r="BF45" s="79">
        <f t="shared" si="3"/>
        <v>101.81</v>
      </c>
      <c r="BG45" s="79">
        <f t="shared" si="4"/>
        <v>202645.89</v>
      </c>
      <c r="HL45" s="16"/>
      <c r="HM45" s="16"/>
      <c r="HN45" s="16"/>
      <c r="HO45" s="16"/>
      <c r="HP45" s="16"/>
    </row>
    <row r="46" spans="1:224" s="15" customFormat="1" ht="50.25" customHeight="1">
      <c r="A46" s="64">
        <v>34</v>
      </c>
      <c r="B46" s="73" t="s">
        <v>225</v>
      </c>
      <c r="C46" s="76" t="s">
        <v>85</v>
      </c>
      <c r="D46" s="74">
        <v>510</v>
      </c>
      <c r="E46" s="75" t="s">
        <v>178</v>
      </c>
      <c r="F46" s="70">
        <v>97.28</v>
      </c>
      <c r="G46" s="57"/>
      <c r="H46" s="47"/>
      <c r="I46" s="46" t="s">
        <v>39</v>
      </c>
      <c r="J46" s="48">
        <f t="shared" si="5"/>
        <v>1</v>
      </c>
      <c r="K46" s="49" t="s">
        <v>64</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 t="shared" si="0"/>
        <v>49612.8</v>
      </c>
      <c r="BB46" s="61">
        <f t="shared" si="1"/>
        <v>49612.8</v>
      </c>
      <c r="BC46" s="56" t="str">
        <f t="shared" si="2"/>
        <v>INR  Forty Nine Thousand Six Hundred &amp; Twelve  and Paise Eighty Only</v>
      </c>
      <c r="BE46" s="79">
        <v>86</v>
      </c>
      <c r="BF46" s="79">
        <f t="shared" si="3"/>
        <v>97.28</v>
      </c>
      <c r="BG46" s="79">
        <f t="shared" si="4"/>
        <v>43860</v>
      </c>
      <c r="HL46" s="16"/>
      <c r="HM46" s="16"/>
      <c r="HN46" s="16"/>
      <c r="HO46" s="16"/>
      <c r="HP46" s="16"/>
    </row>
    <row r="47" spans="1:224" s="15" customFormat="1" ht="74.25" customHeight="1">
      <c r="A47" s="64">
        <v>35</v>
      </c>
      <c r="B47" s="73" t="s">
        <v>226</v>
      </c>
      <c r="C47" s="76" t="s">
        <v>86</v>
      </c>
      <c r="D47" s="74">
        <v>1446.62</v>
      </c>
      <c r="E47" s="75" t="s">
        <v>298</v>
      </c>
      <c r="F47" s="70">
        <v>290.72</v>
      </c>
      <c r="G47" s="57"/>
      <c r="H47" s="47"/>
      <c r="I47" s="46" t="s">
        <v>39</v>
      </c>
      <c r="J47" s="48">
        <f t="shared" si="5"/>
        <v>1</v>
      </c>
      <c r="K47" s="49" t="s">
        <v>64</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 t="shared" si="0"/>
        <v>420561.37</v>
      </c>
      <c r="BB47" s="61">
        <f t="shared" si="1"/>
        <v>420561.37</v>
      </c>
      <c r="BC47" s="56" t="str">
        <f t="shared" si="2"/>
        <v>INR  Four Lakh Twenty Thousand Five Hundred &amp; Sixty One  and Paise Thirty Seven Only</v>
      </c>
      <c r="BE47" s="79">
        <v>257</v>
      </c>
      <c r="BF47" s="79">
        <f t="shared" si="3"/>
        <v>290.72</v>
      </c>
      <c r="BG47" s="79">
        <f t="shared" si="4"/>
        <v>371781.34</v>
      </c>
      <c r="HL47" s="16"/>
      <c r="HM47" s="16"/>
      <c r="HN47" s="16"/>
      <c r="HO47" s="16"/>
      <c r="HP47" s="16"/>
    </row>
    <row r="48" spans="1:224" s="15" customFormat="1" ht="48" customHeight="1">
      <c r="A48" s="64">
        <v>36</v>
      </c>
      <c r="B48" s="73" t="s">
        <v>227</v>
      </c>
      <c r="C48" s="76" t="s">
        <v>87</v>
      </c>
      <c r="D48" s="74">
        <v>80.5</v>
      </c>
      <c r="E48" s="75" t="s">
        <v>299</v>
      </c>
      <c r="F48" s="70">
        <v>134.61</v>
      </c>
      <c r="G48" s="57"/>
      <c r="H48" s="47"/>
      <c r="I48" s="46" t="s">
        <v>39</v>
      </c>
      <c r="J48" s="48">
        <f t="shared" si="5"/>
        <v>1</v>
      </c>
      <c r="K48" s="49" t="s">
        <v>64</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 t="shared" si="0"/>
        <v>10836.11</v>
      </c>
      <c r="BB48" s="61">
        <f t="shared" si="1"/>
        <v>10836.11</v>
      </c>
      <c r="BC48" s="56" t="str">
        <f t="shared" si="2"/>
        <v>INR  Ten Thousand Eight Hundred &amp; Thirty Six  and Paise Eleven Only</v>
      </c>
      <c r="BE48" s="79">
        <v>119</v>
      </c>
      <c r="BF48" s="79">
        <f t="shared" si="3"/>
        <v>134.61</v>
      </c>
      <c r="BG48" s="79">
        <f t="shared" si="4"/>
        <v>9579.5</v>
      </c>
      <c r="HL48" s="16"/>
      <c r="HM48" s="16"/>
      <c r="HN48" s="16"/>
      <c r="HO48" s="16"/>
      <c r="HP48" s="16"/>
    </row>
    <row r="49" spans="1:224" s="15" customFormat="1" ht="48" customHeight="1">
      <c r="A49" s="64">
        <v>37</v>
      </c>
      <c r="B49" s="73" t="s">
        <v>228</v>
      </c>
      <c r="C49" s="76" t="s">
        <v>88</v>
      </c>
      <c r="D49" s="74">
        <v>87.63</v>
      </c>
      <c r="E49" s="75" t="s">
        <v>297</v>
      </c>
      <c r="F49" s="70">
        <v>5985.18</v>
      </c>
      <c r="G49" s="57"/>
      <c r="H49" s="47"/>
      <c r="I49" s="46" t="s">
        <v>39</v>
      </c>
      <c r="J49" s="48">
        <f>IF(I49="Less(-)",-1,1)</f>
        <v>1</v>
      </c>
      <c r="K49" s="49" t="s">
        <v>64</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 t="shared" si="0"/>
        <v>524481.32</v>
      </c>
      <c r="BB49" s="61">
        <f t="shared" si="1"/>
        <v>524481.32</v>
      </c>
      <c r="BC49" s="56" t="str">
        <f t="shared" si="2"/>
        <v>INR  Five Lakh Twenty Four Thousand Four Hundred &amp; Eighty One  and Paise Thirty Two Only</v>
      </c>
      <c r="BE49" s="79">
        <v>5291</v>
      </c>
      <c r="BF49" s="79">
        <f t="shared" si="3"/>
        <v>5985.18</v>
      </c>
      <c r="BG49" s="79">
        <f t="shared" si="4"/>
        <v>463650.33</v>
      </c>
      <c r="HL49" s="16"/>
      <c r="HM49" s="16"/>
      <c r="HN49" s="16"/>
      <c r="HO49" s="16"/>
      <c r="HP49" s="16"/>
    </row>
    <row r="50" spans="1:224" s="15" customFormat="1" ht="159.75" customHeight="1">
      <c r="A50" s="64">
        <v>38</v>
      </c>
      <c r="B50" s="73" t="s">
        <v>229</v>
      </c>
      <c r="C50" s="76" t="s">
        <v>89</v>
      </c>
      <c r="D50" s="74">
        <v>75</v>
      </c>
      <c r="E50" s="75" t="s">
        <v>297</v>
      </c>
      <c r="F50" s="70">
        <v>7234.75</v>
      </c>
      <c r="G50" s="57"/>
      <c r="H50" s="47"/>
      <c r="I50" s="46" t="s">
        <v>39</v>
      </c>
      <c r="J50" s="48">
        <f>IF(I50="Less(-)",-1,1)</f>
        <v>1</v>
      </c>
      <c r="K50" s="49" t="s">
        <v>64</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 t="shared" si="0"/>
        <v>542606.25</v>
      </c>
      <c r="BB50" s="61">
        <f t="shared" si="1"/>
        <v>542606.25</v>
      </c>
      <c r="BC50" s="56" t="str">
        <f t="shared" si="2"/>
        <v>INR  Five Lakh Forty Two Thousand Six Hundred &amp; Six  and Paise Twenty Five Only</v>
      </c>
      <c r="BE50" s="79">
        <v>6395.64</v>
      </c>
      <c r="BF50" s="79">
        <f t="shared" si="3"/>
        <v>7234.75</v>
      </c>
      <c r="BG50" s="79">
        <f t="shared" si="4"/>
        <v>479673</v>
      </c>
      <c r="HL50" s="16"/>
      <c r="HM50" s="16"/>
      <c r="HN50" s="16"/>
      <c r="HO50" s="16"/>
      <c r="HP50" s="16"/>
    </row>
    <row r="51" spans="1:224" s="15" customFormat="1" ht="130.5" customHeight="1">
      <c r="A51" s="64">
        <v>39</v>
      </c>
      <c r="B51" s="73" t="s">
        <v>230</v>
      </c>
      <c r="C51" s="76" t="s">
        <v>90</v>
      </c>
      <c r="D51" s="74">
        <v>5.2</v>
      </c>
      <c r="E51" s="75" t="s">
        <v>305</v>
      </c>
      <c r="F51" s="70">
        <v>80619.49</v>
      </c>
      <c r="G51" s="57"/>
      <c r="H51" s="47"/>
      <c r="I51" s="46" t="s">
        <v>39</v>
      </c>
      <c r="J51" s="48">
        <f>IF(I51="Less(-)",-1,1)</f>
        <v>1</v>
      </c>
      <c r="K51" s="49" t="s">
        <v>64</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60">
        <f t="shared" si="0"/>
        <v>419221.35</v>
      </c>
      <c r="BB51" s="61">
        <f t="shared" si="1"/>
        <v>419221.35</v>
      </c>
      <c r="BC51" s="56" t="str">
        <f t="shared" si="2"/>
        <v>INR  Four Lakh Nineteen Thousand Two Hundred &amp; Twenty One  and Paise Thirty Five Only</v>
      </c>
      <c r="BE51" s="79">
        <v>71269</v>
      </c>
      <c r="BF51" s="79">
        <f t="shared" si="3"/>
        <v>80619.49</v>
      </c>
      <c r="BG51" s="79">
        <f t="shared" si="4"/>
        <v>370598.8</v>
      </c>
      <c r="HL51" s="16"/>
      <c r="HM51" s="16"/>
      <c r="HN51" s="16"/>
      <c r="HO51" s="16"/>
      <c r="HP51" s="16"/>
    </row>
    <row r="52" spans="1:224" s="15" customFormat="1" ht="102" customHeight="1">
      <c r="A52" s="64">
        <v>40</v>
      </c>
      <c r="B52" s="73" t="s">
        <v>231</v>
      </c>
      <c r="C52" s="76" t="s">
        <v>91</v>
      </c>
      <c r="D52" s="74">
        <v>497.01</v>
      </c>
      <c r="E52" s="75" t="s">
        <v>303</v>
      </c>
      <c r="F52" s="70">
        <v>363.12</v>
      </c>
      <c r="G52" s="57"/>
      <c r="H52" s="47"/>
      <c r="I52" s="46" t="s">
        <v>39</v>
      </c>
      <c r="J52" s="48">
        <f t="shared" si="5"/>
        <v>1</v>
      </c>
      <c r="K52" s="49" t="s">
        <v>64</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60">
        <f t="shared" si="0"/>
        <v>180474.27</v>
      </c>
      <c r="BB52" s="61">
        <f t="shared" si="1"/>
        <v>180474.27</v>
      </c>
      <c r="BC52" s="56" t="str">
        <f t="shared" si="2"/>
        <v>INR  One Lakh Eighty Thousand Four Hundred &amp; Seventy Four  and Paise Twenty Seven Only</v>
      </c>
      <c r="BE52" s="79">
        <v>321</v>
      </c>
      <c r="BF52" s="79">
        <f t="shared" si="3"/>
        <v>363.12</v>
      </c>
      <c r="BG52" s="79">
        <f t="shared" si="4"/>
        <v>159540.21</v>
      </c>
      <c r="HL52" s="16"/>
      <c r="HM52" s="16"/>
      <c r="HN52" s="16"/>
      <c r="HO52" s="16"/>
      <c r="HP52" s="16"/>
    </row>
    <row r="53" spans="1:224" s="15" customFormat="1" ht="35.25" customHeight="1">
      <c r="A53" s="64">
        <v>41</v>
      </c>
      <c r="B53" s="73" t="s">
        <v>232</v>
      </c>
      <c r="C53" s="76" t="s">
        <v>92</v>
      </c>
      <c r="D53" s="74">
        <v>15.4</v>
      </c>
      <c r="E53" s="75" t="s">
        <v>297</v>
      </c>
      <c r="F53" s="70">
        <v>6065.49</v>
      </c>
      <c r="G53" s="57"/>
      <c r="H53" s="47"/>
      <c r="I53" s="46" t="s">
        <v>39</v>
      </c>
      <c r="J53" s="48">
        <f t="shared" si="5"/>
        <v>1</v>
      </c>
      <c r="K53" s="49" t="s">
        <v>64</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0">
        <f t="shared" si="0"/>
        <v>93408.55</v>
      </c>
      <c r="BB53" s="61">
        <f t="shared" si="1"/>
        <v>93408.55</v>
      </c>
      <c r="BC53" s="56" t="str">
        <f t="shared" si="2"/>
        <v>INR  Ninety Three Thousand Four Hundred &amp; Eight  and Paise Fifty Five Only</v>
      </c>
      <c r="BE53" s="79">
        <v>5362</v>
      </c>
      <c r="BF53" s="79">
        <f t="shared" si="3"/>
        <v>6065.49</v>
      </c>
      <c r="BG53" s="79">
        <f t="shared" si="4"/>
        <v>82574.8</v>
      </c>
      <c r="HL53" s="16"/>
      <c r="HM53" s="16"/>
      <c r="HN53" s="16"/>
      <c r="HO53" s="16"/>
      <c r="HP53" s="16"/>
    </row>
    <row r="54" spans="1:224" s="15" customFormat="1" ht="35.25" customHeight="1">
      <c r="A54" s="64">
        <v>42</v>
      </c>
      <c r="B54" s="73" t="s">
        <v>233</v>
      </c>
      <c r="C54" s="76" t="s">
        <v>93</v>
      </c>
      <c r="D54" s="74">
        <v>10.55</v>
      </c>
      <c r="E54" s="75" t="s">
        <v>297</v>
      </c>
      <c r="F54" s="70">
        <v>6191.06</v>
      </c>
      <c r="G54" s="57"/>
      <c r="H54" s="47"/>
      <c r="I54" s="46" t="s">
        <v>39</v>
      </c>
      <c r="J54" s="48">
        <f>IF(I54="Less(-)",-1,1)</f>
        <v>1</v>
      </c>
      <c r="K54" s="49" t="s">
        <v>64</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60">
        <f t="shared" si="0"/>
        <v>65315.68</v>
      </c>
      <c r="BB54" s="61">
        <f t="shared" si="1"/>
        <v>65315.68</v>
      </c>
      <c r="BC54" s="56" t="str">
        <f t="shared" si="2"/>
        <v>INR  Sixty Five Thousand Three Hundred &amp; Fifteen  and Paise Sixty Eight Only</v>
      </c>
      <c r="BE54" s="79">
        <v>5473</v>
      </c>
      <c r="BF54" s="79">
        <f t="shared" si="3"/>
        <v>6191.06</v>
      </c>
      <c r="BG54" s="79">
        <f t="shared" si="4"/>
        <v>57740.15</v>
      </c>
      <c r="HL54" s="16"/>
      <c r="HM54" s="16"/>
      <c r="HN54" s="16"/>
      <c r="HO54" s="16"/>
      <c r="HP54" s="16"/>
    </row>
    <row r="55" spans="1:224" s="15" customFormat="1" ht="35.25" customHeight="1">
      <c r="A55" s="64">
        <v>43</v>
      </c>
      <c r="B55" s="73" t="s">
        <v>234</v>
      </c>
      <c r="C55" s="76" t="s">
        <v>94</v>
      </c>
      <c r="D55" s="74">
        <v>9.4</v>
      </c>
      <c r="E55" s="75" t="s">
        <v>297</v>
      </c>
      <c r="F55" s="70">
        <v>6316.62</v>
      </c>
      <c r="G55" s="57"/>
      <c r="H55" s="47"/>
      <c r="I55" s="46" t="s">
        <v>39</v>
      </c>
      <c r="J55" s="48">
        <f t="shared" si="5"/>
        <v>1</v>
      </c>
      <c r="K55" s="49" t="s">
        <v>64</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60">
        <f t="shared" si="0"/>
        <v>59376.23</v>
      </c>
      <c r="BB55" s="61">
        <f t="shared" si="1"/>
        <v>59376.23</v>
      </c>
      <c r="BC55" s="56" t="str">
        <f t="shared" si="2"/>
        <v>INR  Fifty Nine Thousand Three Hundred &amp; Seventy Six  and Paise Twenty Three Only</v>
      </c>
      <c r="BE55" s="79">
        <v>5584</v>
      </c>
      <c r="BF55" s="79">
        <f t="shared" si="3"/>
        <v>6316.62</v>
      </c>
      <c r="BG55" s="79">
        <f t="shared" si="4"/>
        <v>52489.6</v>
      </c>
      <c r="HL55" s="16"/>
      <c r="HM55" s="16"/>
      <c r="HN55" s="16"/>
      <c r="HO55" s="16"/>
      <c r="HP55" s="16"/>
    </row>
    <row r="56" spans="1:224" s="15" customFormat="1" ht="35.25" customHeight="1">
      <c r="A56" s="64">
        <v>44</v>
      </c>
      <c r="B56" s="73" t="s">
        <v>235</v>
      </c>
      <c r="C56" s="76" t="s">
        <v>95</v>
      </c>
      <c r="D56" s="74">
        <v>6.6</v>
      </c>
      <c r="E56" s="75" t="s">
        <v>297</v>
      </c>
      <c r="F56" s="70">
        <v>6442.18</v>
      </c>
      <c r="G56" s="57"/>
      <c r="H56" s="47"/>
      <c r="I56" s="46" t="s">
        <v>39</v>
      </c>
      <c r="J56" s="48">
        <f t="shared" si="5"/>
        <v>1</v>
      </c>
      <c r="K56" s="49" t="s">
        <v>64</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60">
        <f t="shared" si="0"/>
        <v>42518.39</v>
      </c>
      <c r="BB56" s="61">
        <f t="shared" si="1"/>
        <v>42518.39</v>
      </c>
      <c r="BC56" s="56" t="str">
        <f t="shared" si="2"/>
        <v>INR  Forty Two Thousand Five Hundred &amp; Eighteen  and Paise Thirty Nine Only</v>
      </c>
      <c r="BE56" s="79">
        <v>5695</v>
      </c>
      <c r="BF56" s="79">
        <f t="shared" si="3"/>
        <v>6442.18</v>
      </c>
      <c r="BG56" s="79">
        <f t="shared" si="4"/>
        <v>37587</v>
      </c>
      <c r="HL56" s="16"/>
      <c r="HM56" s="16"/>
      <c r="HN56" s="16"/>
      <c r="HO56" s="16"/>
      <c r="HP56" s="16"/>
    </row>
    <row r="57" spans="1:224" s="15" customFormat="1" ht="34.5" customHeight="1">
      <c r="A57" s="64">
        <v>45</v>
      </c>
      <c r="B57" s="73" t="s">
        <v>236</v>
      </c>
      <c r="C57" s="76" t="s">
        <v>96</v>
      </c>
      <c r="D57" s="74">
        <v>74.7</v>
      </c>
      <c r="E57" s="75" t="s">
        <v>303</v>
      </c>
      <c r="F57" s="70">
        <v>797.5</v>
      </c>
      <c r="G57" s="57"/>
      <c r="H57" s="47"/>
      <c r="I57" s="46" t="s">
        <v>39</v>
      </c>
      <c r="J57" s="48">
        <f t="shared" si="5"/>
        <v>1</v>
      </c>
      <c r="K57" s="49" t="s">
        <v>64</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60">
        <f t="shared" si="0"/>
        <v>59573.25</v>
      </c>
      <c r="BB57" s="61">
        <f t="shared" si="1"/>
        <v>59573.25</v>
      </c>
      <c r="BC57" s="56" t="str">
        <f t="shared" si="2"/>
        <v>INR  Fifty Nine Thousand Five Hundred &amp; Seventy Three  and Paise Twenty Five Only</v>
      </c>
      <c r="BE57" s="79">
        <v>705</v>
      </c>
      <c r="BF57" s="79">
        <f t="shared" si="3"/>
        <v>797.5</v>
      </c>
      <c r="BG57" s="79">
        <f t="shared" si="4"/>
        <v>52663.5</v>
      </c>
      <c r="HL57" s="16"/>
      <c r="HM57" s="16"/>
      <c r="HN57" s="16"/>
      <c r="HO57" s="16"/>
      <c r="HP57" s="16"/>
    </row>
    <row r="58" spans="1:224" s="15" customFormat="1" ht="34.5" customHeight="1">
      <c r="A58" s="64">
        <v>46</v>
      </c>
      <c r="B58" s="73" t="s">
        <v>237</v>
      </c>
      <c r="C58" s="76" t="s">
        <v>97</v>
      </c>
      <c r="D58" s="74">
        <v>40.5</v>
      </c>
      <c r="E58" s="75" t="s">
        <v>303</v>
      </c>
      <c r="F58" s="70">
        <v>811.07</v>
      </c>
      <c r="G58" s="57"/>
      <c r="H58" s="47"/>
      <c r="I58" s="46" t="s">
        <v>39</v>
      </c>
      <c r="J58" s="48">
        <f t="shared" si="5"/>
        <v>1</v>
      </c>
      <c r="K58" s="49" t="s">
        <v>64</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60">
        <f t="shared" si="0"/>
        <v>32848.34</v>
      </c>
      <c r="BB58" s="61">
        <f t="shared" si="1"/>
        <v>32848.34</v>
      </c>
      <c r="BC58" s="56" t="str">
        <f t="shared" si="2"/>
        <v>INR  Thirty Two Thousand Eight Hundred &amp; Forty Eight  and Paise Thirty Four Only</v>
      </c>
      <c r="BE58" s="79">
        <v>717</v>
      </c>
      <c r="BF58" s="79">
        <f t="shared" si="3"/>
        <v>811.07</v>
      </c>
      <c r="BG58" s="79">
        <f t="shared" si="4"/>
        <v>29038.5</v>
      </c>
      <c r="HL58" s="16"/>
      <c r="HM58" s="16"/>
      <c r="HN58" s="16"/>
      <c r="HO58" s="16"/>
      <c r="HP58" s="16"/>
    </row>
    <row r="59" spans="1:224" s="15" customFormat="1" ht="34.5" customHeight="1">
      <c r="A59" s="64">
        <v>47</v>
      </c>
      <c r="B59" s="73" t="s">
        <v>238</v>
      </c>
      <c r="C59" s="76" t="s">
        <v>98</v>
      </c>
      <c r="D59" s="74">
        <v>52.5</v>
      </c>
      <c r="E59" s="75" t="s">
        <v>303</v>
      </c>
      <c r="F59" s="70">
        <v>824.64</v>
      </c>
      <c r="G59" s="57"/>
      <c r="H59" s="47"/>
      <c r="I59" s="46" t="s">
        <v>39</v>
      </c>
      <c r="J59" s="48">
        <f t="shared" si="5"/>
        <v>1</v>
      </c>
      <c r="K59" s="49" t="s">
        <v>64</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60">
        <f t="shared" si="0"/>
        <v>43293.6</v>
      </c>
      <c r="BB59" s="61">
        <f t="shared" si="1"/>
        <v>43293.6</v>
      </c>
      <c r="BC59" s="56" t="str">
        <f t="shared" si="2"/>
        <v>INR  Forty Three Thousand Two Hundred &amp; Ninety Three  and Paise Sixty Only</v>
      </c>
      <c r="BE59" s="79">
        <v>729</v>
      </c>
      <c r="BF59" s="79">
        <f t="shared" si="3"/>
        <v>824.64</v>
      </c>
      <c r="BG59" s="79">
        <f t="shared" si="4"/>
        <v>38272.5</v>
      </c>
      <c r="HL59" s="16"/>
      <c r="HM59" s="16"/>
      <c r="HN59" s="16"/>
      <c r="HO59" s="16"/>
      <c r="HP59" s="16"/>
    </row>
    <row r="60" spans="1:224" s="15" customFormat="1" ht="34.5" customHeight="1">
      <c r="A60" s="64">
        <v>48</v>
      </c>
      <c r="B60" s="73" t="s">
        <v>239</v>
      </c>
      <c r="C60" s="76" t="s">
        <v>99</v>
      </c>
      <c r="D60" s="74">
        <v>51.6</v>
      </c>
      <c r="E60" s="75" t="s">
        <v>303</v>
      </c>
      <c r="F60" s="70">
        <v>838.22</v>
      </c>
      <c r="G60" s="57"/>
      <c r="H60" s="47"/>
      <c r="I60" s="46" t="s">
        <v>39</v>
      </c>
      <c r="J60" s="48">
        <f>IF(I60="Less(-)",-1,1)</f>
        <v>1</v>
      </c>
      <c r="K60" s="49" t="s">
        <v>64</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60">
        <f t="shared" si="0"/>
        <v>43252.15</v>
      </c>
      <c r="BB60" s="61">
        <f t="shared" si="1"/>
        <v>43252.15</v>
      </c>
      <c r="BC60" s="56" t="str">
        <f t="shared" si="2"/>
        <v>INR  Forty Three Thousand Two Hundred &amp; Fifty Two  and Paise Fifteen Only</v>
      </c>
      <c r="BE60" s="79">
        <v>741</v>
      </c>
      <c r="BF60" s="79">
        <f t="shared" si="3"/>
        <v>838.22</v>
      </c>
      <c r="BG60" s="79">
        <f t="shared" si="4"/>
        <v>38235.6</v>
      </c>
      <c r="HL60" s="16"/>
      <c r="HM60" s="16"/>
      <c r="HN60" s="16"/>
      <c r="HO60" s="16"/>
      <c r="HP60" s="16"/>
    </row>
    <row r="61" spans="1:224" s="15" customFormat="1" ht="34.5" customHeight="1">
      <c r="A61" s="64">
        <v>49</v>
      </c>
      <c r="B61" s="73" t="s">
        <v>170</v>
      </c>
      <c r="C61" s="76" t="s">
        <v>100</v>
      </c>
      <c r="D61" s="74">
        <v>2207.6</v>
      </c>
      <c r="E61" s="75" t="s">
        <v>303</v>
      </c>
      <c r="F61" s="70">
        <v>23.76</v>
      </c>
      <c r="G61" s="57"/>
      <c r="H61" s="47"/>
      <c r="I61" s="46" t="s">
        <v>39</v>
      </c>
      <c r="J61" s="48">
        <f>IF(I61="Less(-)",-1,1)</f>
        <v>1</v>
      </c>
      <c r="K61" s="49" t="s">
        <v>64</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60">
        <f t="shared" si="0"/>
        <v>52452.58</v>
      </c>
      <c r="BB61" s="61">
        <f t="shared" si="1"/>
        <v>52452.58</v>
      </c>
      <c r="BC61" s="56" t="str">
        <f t="shared" si="2"/>
        <v>INR  Fifty Two Thousand Four Hundred &amp; Fifty Two  and Paise Fifty Eight Only</v>
      </c>
      <c r="BE61" s="79">
        <v>21</v>
      </c>
      <c r="BF61" s="79">
        <f t="shared" si="3"/>
        <v>23.76</v>
      </c>
      <c r="BG61" s="79">
        <f t="shared" si="4"/>
        <v>46359.6</v>
      </c>
      <c r="HL61" s="16"/>
      <c r="HM61" s="16"/>
      <c r="HN61" s="16"/>
      <c r="HO61" s="16"/>
      <c r="HP61" s="16"/>
    </row>
    <row r="62" spans="1:224" s="15" customFormat="1" ht="99.75" customHeight="1">
      <c r="A62" s="64">
        <v>50</v>
      </c>
      <c r="B62" s="73" t="s">
        <v>240</v>
      </c>
      <c r="C62" s="76" t="s">
        <v>101</v>
      </c>
      <c r="D62" s="74">
        <v>444.075</v>
      </c>
      <c r="E62" s="75" t="s">
        <v>303</v>
      </c>
      <c r="F62" s="70">
        <v>175.34</v>
      </c>
      <c r="G62" s="57"/>
      <c r="H62" s="47"/>
      <c r="I62" s="46" t="s">
        <v>39</v>
      </c>
      <c r="J62" s="48">
        <f>IF(I62="Less(-)",-1,1)</f>
        <v>1</v>
      </c>
      <c r="K62" s="49" t="s">
        <v>64</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60">
        <f t="shared" si="0"/>
        <v>77864.11</v>
      </c>
      <c r="BB62" s="61">
        <f t="shared" si="1"/>
        <v>77864.11</v>
      </c>
      <c r="BC62" s="56" t="str">
        <f t="shared" si="2"/>
        <v>INR  Seventy Seven Thousand Eight Hundred &amp; Sixty Four  and Paise Eleven Only</v>
      </c>
      <c r="BE62" s="79">
        <v>155</v>
      </c>
      <c r="BF62" s="79">
        <f t="shared" si="3"/>
        <v>175.34</v>
      </c>
      <c r="BG62" s="79">
        <f t="shared" si="4"/>
        <v>68831.63</v>
      </c>
      <c r="HL62" s="16"/>
      <c r="HM62" s="16"/>
      <c r="HN62" s="16"/>
      <c r="HO62" s="16"/>
      <c r="HP62" s="16"/>
    </row>
    <row r="63" spans="1:224" s="15" customFormat="1" ht="99.75" customHeight="1">
      <c r="A63" s="64">
        <v>51</v>
      </c>
      <c r="B63" s="73" t="s">
        <v>241</v>
      </c>
      <c r="C63" s="76" t="s">
        <v>102</v>
      </c>
      <c r="D63" s="74">
        <v>394.68</v>
      </c>
      <c r="E63" s="75" t="s">
        <v>303</v>
      </c>
      <c r="F63" s="70">
        <v>179.86</v>
      </c>
      <c r="G63" s="57"/>
      <c r="H63" s="47"/>
      <c r="I63" s="46" t="s">
        <v>39</v>
      </c>
      <c r="J63" s="48">
        <f>IF(I63="Less(-)",-1,1)</f>
        <v>1</v>
      </c>
      <c r="K63" s="49" t="s">
        <v>64</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60">
        <f t="shared" si="0"/>
        <v>70987.14</v>
      </c>
      <c r="BB63" s="61">
        <f t="shared" si="1"/>
        <v>70987.14</v>
      </c>
      <c r="BC63" s="56" t="str">
        <f t="shared" si="2"/>
        <v>INR  Seventy Thousand Nine Hundred &amp; Eighty Seven  and Paise Fourteen Only</v>
      </c>
      <c r="BE63" s="79">
        <v>159</v>
      </c>
      <c r="BF63" s="79">
        <f t="shared" si="3"/>
        <v>179.86</v>
      </c>
      <c r="BG63" s="79">
        <f t="shared" si="4"/>
        <v>62754.12</v>
      </c>
      <c r="HL63" s="16"/>
      <c r="HM63" s="16"/>
      <c r="HN63" s="16"/>
      <c r="HO63" s="16"/>
      <c r="HP63" s="16"/>
    </row>
    <row r="64" spans="1:224" s="15" customFormat="1" ht="99.75" customHeight="1">
      <c r="A64" s="64">
        <v>52</v>
      </c>
      <c r="B64" s="73" t="s">
        <v>242</v>
      </c>
      <c r="C64" s="76" t="s">
        <v>103</v>
      </c>
      <c r="D64" s="74">
        <v>328.138</v>
      </c>
      <c r="E64" s="75" t="s">
        <v>303</v>
      </c>
      <c r="F64" s="70">
        <v>184.39</v>
      </c>
      <c r="G64" s="57"/>
      <c r="H64" s="47"/>
      <c r="I64" s="46" t="s">
        <v>39</v>
      </c>
      <c r="J64" s="48">
        <f t="shared" si="5"/>
        <v>1</v>
      </c>
      <c r="K64" s="49" t="s">
        <v>64</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60">
        <f t="shared" si="0"/>
        <v>60505.37</v>
      </c>
      <c r="BB64" s="61">
        <f t="shared" si="1"/>
        <v>60505.37</v>
      </c>
      <c r="BC64" s="56" t="str">
        <f t="shared" si="2"/>
        <v>INR  Sixty Thousand Five Hundred &amp; Five  and Paise Thirty Seven Only</v>
      </c>
      <c r="BE64" s="79">
        <v>163</v>
      </c>
      <c r="BF64" s="79">
        <f t="shared" si="3"/>
        <v>184.39</v>
      </c>
      <c r="BG64" s="79">
        <f t="shared" si="4"/>
        <v>53486.49</v>
      </c>
      <c r="HL64" s="16"/>
      <c r="HM64" s="16"/>
      <c r="HN64" s="16"/>
      <c r="HO64" s="16"/>
      <c r="HP64" s="16"/>
    </row>
    <row r="65" spans="1:224" s="15" customFormat="1" ht="104.25" customHeight="1">
      <c r="A65" s="64">
        <v>53</v>
      </c>
      <c r="B65" s="73" t="s">
        <v>243</v>
      </c>
      <c r="C65" s="76" t="s">
        <v>104</v>
      </c>
      <c r="D65" s="74">
        <v>321.725</v>
      </c>
      <c r="E65" s="75" t="s">
        <v>303</v>
      </c>
      <c r="F65" s="70">
        <v>188.91</v>
      </c>
      <c r="G65" s="57"/>
      <c r="H65" s="47"/>
      <c r="I65" s="46" t="s">
        <v>39</v>
      </c>
      <c r="J65" s="48">
        <f>IF(I65="Less(-)",-1,1)</f>
        <v>1</v>
      </c>
      <c r="K65" s="49" t="s">
        <v>64</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60">
        <f t="shared" si="0"/>
        <v>60777.07</v>
      </c>
      <c r="BB65" s="61">
        <f t="shared" si="1"/>
        <v>60777.07</v>
      </c>
      <c r="BC65" s="56" t="str">
        <f t="shared" si="2"/>
        <v>INR  Sixty Thousand Seven Hundred &amp; Seventy Seven  and Paise Seven Only</v>
      </c>
      <c r="BE65" s="79">
        <v>167</v>
      </c>
      <c r="BF65" s="79">
        <f t="shared" si="3"/>
        <v>188.91</v>
      </c>
      <c r="BG65" s="79">
        <f t="shared" si="4"/>
        <v>53728.08</v>
      </c>
      <c r="HL65" s="16"/>
      <c r="HM65" s="16"/>
      <c r="HN65" s="16"/>
      <c r="HO65" s="16"/>
      <c r="HP65" s="16"/>
    </row>
    <row r="66" spans="1:224" s="15" customFormat="1" ht="100.5" customHeight="1">
      <c r="A66" s="64">
        <v>54</v>
      </c>
      <c r="B66" s="73" t="s">
        <v>244</v>
      </c>
      <c r="C66" s="76" t="s">
        <v>105</v>
      </c>
      <c r="D66" s="74">
        <v>3312.6</v>
      </c>
      <c r="E66" s="75" t="s">
        <v>303</v>
      </c>
      <c r="F66" s="70">
        <v>139.14</v>
      </c>
      <c r="G66" s="57"/>
      <c r="H66" s="47"/>
      <c r="I66" s="46" t="s">
        <v>39</v>
      </c>
      <c r="J66" s="48">
        <f>IF(I66="Less(-)",-1,1)</f>
        <v>1</v>
      </c>
      <c r="K66" s="49" t="s">
        <v>64</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60">
        <f t="shared" si="0"/>
        <v>460915.16</v>
      </c>
      <c r="BB66" s="61">
        <f t="shared" si="1"/>
        <v>460915.16</v>
      </c>
      <c r="BC66" s="56" t="str">
        <f t="shared" si="2"/>
        <v>INR  Four Lakh Sixty Thousand Nine Hundred &amp; Fifteen  and Paise Sixteen Only</v>
      </c>
      <c r="BE66" s="79">
        <v>123</v>
      </c>
      <c r="BF66" s="79">
        <f t="shared" si="3"/>
        <v>139.14</v>
      </c>
      <c r="BG66" s="79">
        <f t="shared" si="4"/>
        <v>407449.8</v>
      </c>
      <c r="HL66" s="16"/>
      <c r="HM66" s="16"/>
      <c r="HN66" s="16"/>
      <c r="HO66" s="16"/>
      <c r="HP66" s="16"/>
    </row>
    <row r="67" spans="1:224" s="15" customFormat="1" ht="100.5" customHeight="1">
      <c r="A67" s="64">
        <v>55</v>
      </c>
      <c r="B67" s="73" t="s">
        <v>245</v>
      </c>
      <c r="C67" s="76" t="s">
        <v>106</v>
      </c>
      <c r="D67" s="74">
        <v>2917.5</v>
      </c>
      <c r="E67" s="75" t="s">
        <v>303</v>
      </c>
      <c r="F67" s="70">
        <v>143.66</v>
      </c>
      <c r="G67" s="57"/>
      <c r="H67" s="47"/>
      <c r="I67" s="46" t="s">
        <v>39</v>
      </c>
      <c r="J67" s="48">
        <f>IF(I67="Less(-)",-1,1)</f>
        <v>1</v>
      </c>
      <c r="K67" s="49" t="s">
        <v>64</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60">
        <f t="shared" si="0"/>
        <v>419128.05</v>
      </c>
      <c r="BB67" s="61">
        <f t="shared" si="1"/>
        <v>419128.05</v>
      </c>
      <c r="BC67" s="56" t="str">
        <f t="shared" si="2"/>
        <v>INR  Four Lakh Nineteen Thousand One Hundred &amp; Twenty Eight  and Paise Five Only</v>
      </c>
      <c r="BE67" s="79">
        <v>127</v>
      </c>
      <c r="BF67" s="79">
        <f t="shared" si="3"/>
        <v>143.66</v>
      </c>
      <c r="BG67" s="79">
        <f t="shared" si="4"/>
        <v>370522.5</v>
      </c>
      <c r="HL67" s="16"/>
      <c r="HM67" s="16"/>
      <c r="HN67" s="16"/>
      <c r="HO67" s="16"/>
      <c r="HP67" s="16"/>
    </row>
    <row r="68" spans="1:224" s="15" customFormat="1" ht="100.5" customHeight="1">
      <c r="A68" s="64">
        <v>56</v>
      </c>
      <c r="B68" s="73" t="s">
        <v>246</v>
      </c>
      <c r="C68" s="76" t="s">
        <v>107</v>
      </c>
      <c r="D68" s="74">
        <v>2225.1</v>
      </c>
      <c r="E68" s="75" t="s">
        <v>303</v>
      </c>
      <c r="F68" s="70">
        <v>148.19</v>
      </c>
      <c r="G68" s="57"/>
      <c r="H68" s="47"/>
      <c r="I68" s="46" t="s">
        <v>39</v>
      </c>
      <c r="J68" s="48">
        <f>IF(I68="Less(-)",-1,1)</f>
        <v>1</v>
      </c>
      <c r="K68" s="49" t="s">
        <v>64</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60">
        <f t="shared" si="0"/>
        <v>329737.57</v>
      </c>
      <c r="BB68" s="61">
        <f t="shared" si="1"/>
        <v>329737.57</v>
      </c>
      <c r="BC68" s="56" t="str">
        <f t="shared" si="2"/>
        <v>INR  Three Lakh Twenty Nine Thousand Seven Hundred &amp; Thirty Seven  and Paise Fifty Seven Only</v>
      </c>
      <c r="BE68" s="79">
        <v>131</v>
      </c>
      <c r="BF68" s="79">
        <f t="shared" si="3"/>
        <v>148.19</v>
      </c>
      <c r="BG68" s="79">
        <f t="shared" si="4"/>
        <v>291488.1</v>
      </c>
      <c r="HL68" s="16"/>
      <c r="HM68" s="16"/>
      <c r="HN68" s="16"/>
      <c r="HO68" s="16"/>
      <c r="HP68" s="16"/>
    </row>
    <row r="69" spans="1:224" s="15" customFormat="1" ht="100.5" customHeight="1">
      <c r="A69" s="64">
        <v>57</v>
      </c>
      <c r="B69" s="73" t="s">
        <v>247</v>
      </c>
      <c r="C69" s="76" t="s">
        <v>108</v>
      </c>
      <c r="D69" s="74">
        <v>2173.8</v>
      </c>
      <c r="E69" s="72" t="s">
        <v>303</v>
      </c>
      <c r="F69" s="71">
        <v>152.71</v>
      </c>
      <c r="G69" s="57"/>
      <c r="H69" s="47"/>
      <c r="I69" s="46" t="s">
        <v>39</v>
      </c>
      <c r="J69" s="48">
        <f t="shared" si="5"/>
        <v>1</v>
      </c>
      <c r="K69" s="49" t="s">
        <v>64</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60">
        <f t="shared" si="0"/>
        <v>331961</v>
      </c>
      <c r="BB69" s="61">
        <f t="shared" si="1"/>
        <v>331961</v>
      </c>
      <c r="BC69" s="56" t="str">
        <f t="shared" si="2"/>
        <v>INR  Three Lakh Thirty One Thousand Nine Hundred &amp; Sixty One  Only</v>
      </c>
      <c r="BE69" s="79">
        <v>135</v>
      </c>
      <c r="BF69" s="79">
        <f t="shared" si="3"/>
        <v>152.71</v>
      </c>
      <c r="BG69" s="79">
        <f t="shared" si="4"/>
        <v>293463</v>
      </c>
      <c r="HL69" s="16"/>
      <c r="HM69" s="16"/>
      <c r="HN69" s="16"/>
      <c r="HO69" s="16"/>
      <c r="HP69" s="16"/>
    </row>
    <row r="70" spans="1:224" s="15" customFormat="1" ht="100.5" customHeight="1">
      <c r="A70" s="64">
        <v>58</v>
      </c>
      <c r="B70" s="73" t="s">
        <v>248</v>
      </c>
      <c r="C70" s="76" t="s">
        <v>109</v>
      </c>
      <c r="D70" s="74">
        <v>528.15</v>
      </c>
      <c r="E70" s="72" t="s">
        <v>303</v>
      </c>
      <c r="F70" s="71">
        <v>153.84</v>
      </c>
      <c r="G70" s="57"/>
      <c r="H70" s="47"/>
      <c r="I70" s="46" t="s">
        <v>39</v>
      </c>
      <c r="J70" s="48">
        <f t="shared" si="5"/>
        <v>1</v>
      </c>
      <c r="K70" s="49" t="s">
        <v>64</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60">
        <f t="shared" si="0"/>
        <v>81250.6</v>
      </c>
      <c r="BB70" s="61">
        <f t="shared" si="1"/>
        <v>81250.6</v>
      </c>
      <c r="BC70" s="56" t="str">
        <f t="shared" si="2"/>
        <v>INR  Eighty One Thousand Two Hundred &amp; Fifty  and Paise Sixty Only</v>
      </c>
      <c r="BE70" s="79">
        <v>136</v>
      </c>
      <c r="BF70" s="79">
        <f t="shared" si="3"/>
        <v>153.84</v>
      </c>
      <c r="BG70" s="79">
        <f t="shared" si="4"/>
        <v>71828.4</v>
      </c>
      <c r="HL70" s="16"/>
      <c r="HM70" s="16"/>
      <c r="HN70" s="16"/>
      <c r="HO70" s="16"/>
      <c r="HP70" s="16"/>
    </row>
    <row r="71" spans="1:224" s="15" customFormat="1" ht="100.5" customHeight="1">
      <c r="A71" s="64">
        <v>59</v>
      </c>
      <c r="B71" s="73" t="s">
        <v>249</v>
      </c>
      <c r="C71" s="76" t="s">
        <v>110</v>
      </c>
      <c r="D71" s="74">
        <v>429.375</v>
      </c>
      <c r="E71" s="75" t="s">
        <v>303</v>
      </c>
      <c r="F71" s="70">
        <v>158.37</v>
      </c>
      <c r="G71" s="57"/>
      <c r="H71" s="47"/>
      <c r="I71" s="46" t="s">
        <v>39</v>
      </c>
      <c r="J71" s="48">
        <f aca="true" t="shared" si="6" ref="J71:J76">IF(I71="Less(-)",-1,1)</f>
        <v>1</v>
      </c>
      <c r="K71" s="49" t="s">
        <v>64</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60">
        <f t="shared" si="0"/>
        <v>68000.12</v>
      </c>
      <c r="BB71" s="61">
        <f t="shared" si="1"/>
        <v>68000.12</v>
      </c>
      <c r="BC71" s="56" t="str">
        <f t="shared" si="2"/>
        <v>INR  Sixty Eight Thousand    and Paise Twelve Only</v>
      </c>
      <c r="BE71" s="79">
        <v>140</v>
      </c>
      <c r="BF71" s="79">
        <f t="shared" si="3"/>
        <v>158.37</v>
      </c>
      <c r="BG71" s="79">
        <f t="shared" si="4"/>
        <v>60112.5</v>
      </c>
      <c r="HL71" s="16"/>
      <c r="HM71" s="16"/>
      <c r="HN71" s="16"/>
      <c r="HO71" s="16"/>
      <c r="HP71" s="16"/>
    </row>
    <row r="72" spans="1:224" s="15" customFormat="1" ht="100.5" customHeight="1">
      <c r="A72" s="64">
        <v>60</v>
      </c>
      <c r="B72" s="73" t="s">
        <v>250</v>
      </c>
      <c r="C72" s="76" t="s">
        <v>111</v>
      </c>
      <c r="D72" s="74">
        <v>356.275</v>
      </c>
      <c r="E72" s="75" t="s">
        <v>303</v>
      </c>
      <c r="F72" s="70">
        <v>162.89</v>
      </c>
      <c r="G72" s="57"/>
      <c r="H72" s="47"/>
      <c r="I72" s="46" t="s">
        <v>39</v>
      </c>
      <c r="J72" s="48">
        <f t="shared" si="6"/>
        <v>1</v>
      </c>
      <c r="K72" s="49" t="s">
        <v>64</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60">
        <f t="shared" si="0"/>
        <v>58033.63</v>
      </c>
      <c r="BB72" s="61">
        <f t="shared" si="1"/>
        <v>58033.63</v>
      </c>
      <c r="BC72" s="56" t="str">
        <f t="shared" si="2"/>
        <v>INR  Fifty Eight Thousand  &amp;Thirty Three  and Paise Sixty Three Only</v>
      </c>
      <c r="BE72" s="79">
        <v>144</v>
      </c>
      <c r="BF72" s="79">
        <f t="shared" si="3"/>
        <v>162.89</v>
      </c>
      <c r="BG72" s="79">
        <f t="shared" si="4"/>
        <v>51303.6</v>
      </c>
      <c r="HL72" s="16"/>
      <c r="HM72" s="16"/>
      <c r="HN72" s="16"/>
      <c r="HO72" s="16"/>
      <c r="HP72" s="16"/>
    </row>
    <row r="73" spans="1:224" s="15" customFormat="1" ht="100.5" customHeight="1">
      <c r="A73" s="64">
        <v>61</v>
      </c>
      <c r="B73" s="73" t="s">
        <v>251</v>
      </c>
      <c r="C73" s="76" t="s">
        <v>112</v>
      </c>
      <c r="D73" s="74">
        <v>343.45</v>
      </c>
      <c r="E73" s="75" t="s">
        <v>303</v>
      </c>
      <c r="F73" s="70">
        <v>167.42</v>
      </c>
      <c r="G73" s="57"/>
      <c r="H73" s="47"/>
      <c r="I73" s="46" t="s">
        <v>39</v>
      </c>
      <c r="J73" s="48">
        <f t="shared" si="6"/>
        <v>1</v>
      </c>
      <c r="K73" s="49" t="s">
        <v>64</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60">
        <f t="shared" si="0"/>
        <v>57500.4</v>
      </c>
      <c r="BB73" s="61">
        <f t="shared" si="1"/>
        <v>57500.4</v>
      </c>
      <c r="BC73" s="56" t="str">
        <f t="shared" si="2"/>
        <v>INR  Fifty Seven Thousand Five Hundred    and Paise Forty Only</v>
      </c>
      <c r="BE73" s="79">
        <v>148</v>
      </c>
      <c r="BF73" s="79">
        <f t="shared" si="3"/>
        <v>167.42</v>
      </c>
      <c r="BG73" s="79">
        <f t="shared" si="4"/>
        <v>50830.6</v>
      </c>
      <c r="HL73" s="16"/>
      <c r="HM73" s="16"/>
      <c r="HN73" s="16"/>
      <c r="HO73" s="16"/>
      <c r="HP73" s="16"/>
    </row>
    <row r="74" spans="1:224" s="15" customFormat="1" ht="33" customHeight="1">
      <c r="A74" s="64">
        <v>62</v>
      </c>
      <c r="B74" s="73" t="s">
        <v>180</v>
      </c>
      <c r="C74" s="76" t="s">
        <v>113</v>
      </c>
      <c r="D74" s="74">
        <v>4397.387</v>
      </c>
      <c r="E74" s="75" t="s">
        <v>303</v>
      </c>
      <c r="F74" s="70">
        <v>38.46</v>
      </c>
      <c r="G74" s="57"/>
      <c r="H74" s="47"/>
      <c r="I74" s="46" t="s">
        <v>39</v>
      </c>
      <c r="J74" s="48">
        <f t="shared" si="6"/>
        <v>1</v>
      </c>
      <c r="K74" s="49" t="s">
        <v>64</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60">
        <f t="shared" si="0"/>
        <v>169123.5</v>
      </c>
      <c r="BB74" s="61">
        <f t="shared" si="1"/>
        <v>169123.5</v>
      </c>
      <c r="BC74" s="56" t="str">
        <f t="shared" si="2"/>
        <v>INR  One Lakh Sixty Nine Thousand One Hundred &amp; Twenty Three  and Paise Fifty Only</v>
      </c>
      <c r="BE74" s="79">
        <v>34</v>
      </c>
      <c r="BF74" s="79">
        <f t="shared" si="3"/>
        <v>38.46</v>
      </c>
      <c r="BG74" s="79">
        <f t="shared" si="4"/>
        <v>149511.16</v>
      </c>
      <c r="HL74" s="16"/>
      <c r="HM74" s="16"/>
      <c r="HN74" s="16"/>
      <c r="HO74" s="16"/>
      <c r="HP74" s="16"/>
    </row>
    <row r="75" spans="1:224" s="15" customFormat="1" ht="48" customHeight="1">
      <c r="A75" s="64">
        <v>63</v>
      </c>
      <c r="B75" s="73" t="s">
        <v>252</v>
      </c>
      <c r="C75" s="76" t="s">
        <v>114</v>
      </c>
      <c r="D75" s="74">
        <v>1764.8</v>
      </c>
      <c r="E75" s="75" t="s">
        <v>303</v>
      </c>
      <c r="F75" s="70">
        <v>32.8</v>
      </c>
      <c r="G75" s="57"/>
      <c r="H75" s="47"/>
      <c r="I75" s="46" t="s">
        <v>39</v>
      </c>
      <c r="J75" s="48">
        <f t="shared" si="6"/>
        <v>1</v>
      </c>
      <c r="K75" s="49" t="s">
        <v>64</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60">
        <f t="shared" si="0"/>
        <v>57885.44</v>
      </c>
      <c r="BB75" s="61">
        <f t="shared" si="1"/>
        <v>57885.44</v>
      </c>
      <c r="BC75" s="56" t="str">
        <f t="shared" si="2"/>
        <v>INR  Fifty Seven Thousand Eight Hundred &amp; Eighty Five  and Paise Forty Four Only</v>
      </c>
      <c r="BE75" s="79">
        <v>29</v>
      </c>
      <c r="BF75" s="79">
        <f t="shared" si="3"/>
        <v>32.8</v>
      </c>
      <c r="BG75" s="79">
        <f t="shared" si="4"/>
        <v>51179.2</v>
      </c>
      <c r="HL75" s="16"/>
      <c r="HM75" s="16"/>
      <c r="HN75" s="16"/>
      <c r="HO75" s="16"/>
      <c r="HP75" s="16"/>
    </row>
    <row r="76" spans="1:224" s="15" customFormat="1" ht="46.5" customHeight="1">
      <c r="A76" s="64">
        <v>64</v>
      </c>
      <c r="B76" s="73" t="s">
        <v>253</v>
      </c>
      <c r="C76" s="76" t="s">
        <v>115</v>
      </c>
      <c r="D76" s="74">
        <v>3292.32</v>
      </c>
      <c r="E76" s="75" t="s">
        <v>303</v>
      </c>
      <c r="F76" s="70">
        <v>42.99</v>
      </c>
      <c r="G76" s="57"/>
      <c r="H76" s="47"/>
      <c r="I76" s="46" t="s">
        <v>39</v>
      </c>
      <c r="J76" s="48">
        <f t="shared" si="6"/>
        <v>1</v>
      </c>
      <c r="K76" s="49" t="s">
        <v>64</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60">
        <f t="shared" si="0"/>
        <v>141536.84</v>
      </c>
      <c r="BB76" s="61">
        <f t="shared" si="1"/>
        <v>141536.84</v>
      </c>
      <c r="BC76" s="56" t="str">
        <f t="shared" si="2"/>
        <v>INR  One Lakh Forty One Thousand Five Hundred &amp; Thirty Six  and Paise Eighty Four Only</v>
      </c>
      <c r="BE76" s="79">
        <v>38</v>
      </c>
      <c r="BF76" s="79">
        <f t="shared" si="3"/>
        <v>42.99</v>
      </c>
      <c r="BG76" s="79">
        <f t="shared" si="4"/>
        <v>125108.16</v>
      </c>
      <c r="HL76" s="16"/>
      <c r="HM76" s="16"/>
      <c r="HN76" s="16"/>
      <c r="HO76" s="16"/>
      <c r="HP76" s="16"/>
    </row>
    <row r="77" spans="1:224" s="15" customFormat="1" ht="102" customHeight="1">
      <c r="A77" s="64">
        <v>65</v>
      </c>
      <c r="B77" s="73" t="s">
        <v>254</v>
      </c>
      <c r="C77" s="76" t="s">
        <v>116</v>
      </c>
      <c r="D77" s="74">
        <v>3492.32</v>
      </c>
      <c r="E77" s="75" t="s">
        <v>303</v>
      </c>
      <c r="F77" s="70">
        <v>91.63</v>
      </c>
      <c r="G77" s="57"/>
      <c r="H77" s="47"/>
      <c r="I77" s="46" t="s">
        <v>39</v>
      </c>
      <c r="J77" s="48">
        <f t="shared" si="5"/>
        <v>1</v>
      </c>
      <c r="K77" s="49" t="s">
        <v>64</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60">
        <f t="shared" si="0"/>
        <v>320001.28</v>
      </c>
      <c r="BB77" s="61">
        <f t="shared" si="1"/>
        <v>320001.28</v>
      </c>
      <c r="BC77" s="56" t="str">
        <f t="shared" si="2"/>
        <v>INR  Three Lakh Twenty Thousand  &amp;One  and Paise Twenty Eight Only</v>
      </c>
      <c r="BE77" s="79">
        <v>81</v>
      </c>
      <c r="BF77" s="79">
        <f t="shared" si="3"/>
        <v>91.63</v>
      </c>
      <c r="BG77" s="79">
        <f t="shared" si="4"/>
        <v>282877.92</v>
      </c>
      <c r="HL77" s="16"/>
      <c r="HM77" s="16"/>
      <c r="HN77" s="16"/>
      <c r="HO77" s="16"/>
      <c r="HP77" s="16"/>
    </row>
    <row r="78" spans="1:224" s="15" customFormat="1" ht="106.5" customHeight="1">
      <c r="A78" s="64">
        <v>66</v>
      </c>
      <c r="B78" s="73" t="s">
        <v>255</v>
      </c>
      <c r="C78" s="76" t="s">
        <v>117</v>
      </c>
      <c r="D78" s="74">
        <v>2214.8</v>
      </c>
      <c r="E78" s="75" t="s">
        <v>303</v>
      </c>
      <c r="F78" s="70">
        <v>89.36</v>
      </c>
      <c r="G78" s="57"/>
      <c r="H78" s="47"/>
      <c r="I78" s="46" t="s">
        <v>39</v>
      </c>
      <c r="J78" s="48">
        <f t="shared" si="5"/>
        <v>1</v>
      </c>
      <c r="K78" s="49" t="s">
        <v>64</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60">
        <f t="shared" si="0"/>
        <v>197914.53</v>
      </c>
      <c r="BB78" s="61">
        <f t="shared" si="1"/>
        <v>197914.53</v>
      </c>
      <c r="BC78" s="56" t="str">
        <f t="shared" si="2"/>
        <v>INR  One Lakh Ninety Seven Thousand Nine Hundred &amp; Fourteen  and Paise Fifty Three Only</v>
      </c>
      <c r="BE78" s="79">
        <v>79</v>
      </c>
      <c r="BF78" s="79">
        <f t="shared" si="3"/>
        <v>89.36</v>
      </c>
      <c r="BG78" s="79">
        <f t="shared" si="4"/>
        <v>174969.2</v>
      </c>
      <c r="HL78" s="16"/>
      <c r="HM78" s="16"/>
      <c r="HN78" s="16"/>
      <c r="HO78" s="16"/>
      <c r="HP78" s="16"/>
    </row>
    <row r="79" spans="1:224" s="15" customFormat="1" ht="73.5" customHeight="1">
      <c r="A79" s="64">
        <v>67</v>
      </c>
      <c r="B79" s="73" t="s">
        <v>256</v>
      </c>
      <c r="C79" s="76" t="s">
        <v>118</v>
      </c>
      <c r="D79" s="74">
        <v>8500</v>
      </c>
      <c r="E79" s="75" t="s">
        <v>298</v>
      </c>
      <c r="F79" s="70">
        <v>10.35</v>
      </c>
      <c r="G79" s="57"/>
      <c r="H79" s="47"/>
      <c r="I79" s="46" t="s">
        <v>39</v>
      </c>
      <c r="J79" s="48">
        <f>IF(I79="Less(-)",-1,1)</f>
        <v>1</v>
      </c>
      <c r="K79" s="49" t="s">
        <v>64</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60">
        <f aca="true" t="shared" si="7" ref="BA79:BA130">total_amount_ba($B$2,$D$2,D79,F79,J79,K79,M79)</f>
        <v>87975</v>
      </c>
      <c r="BB79" s="61">
        <f aca="true" t="shared" si="8" ref="BB79:BB130">BA79+SUM(N79:AZ79)</f>
        <v>87975</v>
      </c>
      <c r="BC79" s="56" t="str">
        <f aca="true" t="shared" si="9" ref="BC79:BC130">SpellNumber(L79,BB79)</f>
        <v>INR  Eighty Seven Thousand Nine Hundred &amp; Seventy Five  Only</v>
      </c>
      <c r="BE79" s="79">
        <v>9.15</v>
      </c>
      <c r="BF79" s="79">
        <f aca="true" t="shared" si="10" ref="BF79:BF109">ROUND(BE79*1.12*1.01,2)</f>
        <v>10.35</v>
      </c>
      <c r="BG79" s="79">
        <f aca="true" t="shared" si="11" ref="BG79:BG130">D79*BE79</f>
        <v>77775</v>
      </c>
      <c r="HL79" s="16"/>
      <c r="HM79" s="16"/>
      <c r="HN79" s="16"/>
      <c r="HO79" s="16"/>
      <c r="HP79" s="16"/>
    </row>
    <row r="80" spans="1:224" s="15" customFormat="1" ht="73.5" customHeight="1">
      <c r="A80" s="64">
        <v>68</v>
      </c>
      <c r="B80" s="73" t="s">
        <v>257</v>
      </c>
      <c r="C80" s="76" t="s">
        <v>119</v>
      </c>
      <c r="D80" s="74">
        <v>8500</v>
      </c>
      <c r="E80" s="75" t="s">
        <v>298</v>
      </c>
      <c r="F80" s="70">
        <v>11.15</v>
      </c>
      <c r="G80" s="57"/>
      <c r="H80" s="47"/>
      <c r="I80" s="46" t="s">
        <v>39</v>
      </c>
      <c r="J80" s="48">
        <f>IF(I80="Less(-)",-1,1)</f>
        <v>1</v>
      </c>
      <c r="K80" s="49" t="s">
        <v>64</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60">
        <f t="shared" si="7"/>
        <v>94775</v>
      </c>
      <c r="BB80" s="61">
        <f t="shared" si="8"/>
        <v>94775</v>
      </c>
      <c r="BC80" s="56" t="str">
        <f t="shared" si="9"/>
        <v>INR  Ninety Four Thousand Seven Hundred &amp; Seventy Five  Only</v>
      </c>
      <c r="BE80" s="79">
        <v>9.86</v>
      </c>
      <c r="BF80" s="79">
        <f t="shared" si="10"/>
        <v>11.15</v>
      </c>
      <c r="BG80" s="79">
        <f t="shared" si="11"/>
        <v>83810</v>
      </c>
      <c r="HL80" s="16"/>
      <c r="HM80" s="16"/>
      <c r="HN80" s="16"/>
      <c r="HO80" s="16"/>
      <c r="HP80" s="16"/>
    </row>
    <row r="81" spans="1:224" s="15" customFormat="1" ht="73.5" customHeight="1">
      <c r="A81" s="64">
        <v>69</v>
      </c>
      <c r="B81" s="73" t="s">
        <v>258</v>
      </c>
      <c r="C81" s="76" t="s">
        <v>120</v>
      </c>
      <c r="D81" s="74">
        <v>5800</v>
      </c>
      <c r="E81" s="75" t="s">
        <v>298</v>
      </c>
      <c r="F81" s="70">
        <v>11.96</v>
      </c>
      <c r="G81" s="57"/>
      <c r="H81" s="47"/>
      <c r="I81" s="46" t="s">
        <v>39</v>
      </c>
      <c r="J81" s="48">
        <f t="shared" si="5"/>
        <v>1</v>
      </c>
      <c r="K81" s="49" t="s">
        <v>64</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60">
        <f t="shared" si="7"/>
        <v>69368</v>
      </c>
      <c r="BB81" s="61">
        <f t="shared" si="8"/>
        <v>69368</v>
      </c>
      <c r="BC81" s="56" t="str">
        <f t="shared" si="9"/>
        <v>INR  Sixty Nine Thousand Three Hundred &amp; Sixty Eight  Only</v>
      </c>
      <c r="BE81" s="79">
        <v>10.57</v>
      </c>
      <c r="BF81" s="79">
        <f t="shared" si="10"/>
        <v>11.96</v>
      </c>
      <c r="BG81" s="79">
        <f t="shared" si="11"/>
        <v>61306</v>
      </c>
      <c r="HL81" s="16"/>
      <c r="HM81" s="16"/>
      <c r="HN81" s="16"/>
      <c r="HO81" s="16"/>
      <c r="HP81" s="16"/>
    </row>
    <row r="82" spans="1:224" s="15" customFormat="1" ht="73.5" customHeight="1">
      <c r="A82" s="64">
        <v>70</v>
      </c>
      <c r="B82" s="73" t="s">
        <v>259</v>
      </c>
      <c r="C82" s="76" t="s">
        <v>121</v>
      </c>
      <c r="D82" s="74">
        <v>5000</v>
      </c>
      <c r="E82" s="75" t="s">
        <v>298</v>
      </c>
      <c r="F82" s="70">
        <v>12.76</v>
      </c>
      <c r="G82" s="57"/>
      <c r="H82" s="47"/>
      <c r="I82" s="46" t="s">
        <v>39</v>
      </c>
      <c r="J82" s="48">
        <f t="shared" si="5"/>
        <v>1</v>
      </c>
      <c r="K82" s="49" t="s">
        <v>64</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60">
        <f t="shared" si="7"/>
        <v>63800</v>
      </c>
      <c r="BB82" s="61">
        <f t="shared" si="8"/>
        <v>63800</v>
      </c>
      <c r="BC82" s="56" t="str">
        <f t="shared" si="9"/>
        <v>INR  Sixty Three Thousand Eight Hundred    Only</v>
      </c>
      <c r="BE82" s="79">
        <v>11.28</v>
      </c>
      <c r="BF82" s="79">
        <f t="shared" si="10"/>
        <v>12.76</v>
      </c>
      <c r="BG82" s="79">
        <f t="shared" si="11"/>
        <v>56400</v>
      </c>
      <c r="HL82" s="16"/>
      <c r="HM82" s="16"/>
      <c r="HN82" s="16"/>
      <c r="HO82" s="16"/>
      <c r="HP82" s="16"/>
    </row>
    <row r="83" spans="1:224" s="15" customFormat="1" ht="87.75" customHeight="1">
      <c r="A83" s="64">
        <v>71</v>
      </c>
      <c r="B83" s="73" t="s">
        <v>260</v>
      </c>
      <c r="C83" s="76" t="s">
        <v>122</v>
      </c>
      <c r="D83" s="74">
        <v>28000</v>
      </c>
      <c r="E83" s="75" t="s">
        <v>298</v>
      </c>
      <c r="F83" s="70">
        <v>35.07</v>
      </c>
      <c r="G83" s="57"/>
      <c r="H83" s="47"/>
      <c r="I83" s="46" t="s">
        <v>39</v>
      </c>
      <c r="J83" s="48">
        <f t="shared" si="5"/>
        <v>1</v>
      </c>
      <c r="K83" s="49" t="s">
        <v>64</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60">
        <f t="shared" si="7"/>
        <v>981960</v>
      </c>
      <c r="BB83" s="61">
        <f t="shared" si="8"/>
        <v>981960</v>
      </c>
      <c r="BC83" s="56" t="str">
        <f t="shared" si="9"/>
        <v>INR  Nine Lakh Eighty One Thousand Nine Hundred &amp; Sixty  Only</v>
      </c>
      <c r="BE83" s="79">
        <v>31</v>
      </c>
      <c r="BF83" s="79">
        <f t="shared" si="10"/>
        <v>35.07</v>
      </c>
      <c r="BG83" s="79">
        <f t="shared" si="11"/>
        <v>868000</v>
      </c>
      <c r="HL83" s="16"/>
      <c r="HM83" s="16"/>
      <c r="HN83" s="16"/>
      <c r="HO83" s="16"/>
      <c r="HP83" s="16"/>
    </row>
    <row r="84" spans="1:224" s="15" customFormat="1" ht="47.25" customHeight="1">
      <c r="A84" s="64">
        <v>72</v>
      </c>
      <c r="B84" s="73" t="s">
        <v>261</v>
      </c>
      <c r="C84" s="76" t="s">
        <v>123</v>
      </c>
      <c r="D84" s="74">
        <v>53500</v>
      </c>
      <c r="E84" s="75" t="s">
        <v>298</v>
      </c>
      <c r="F84" s="70">
        <v>24.35</v>
      </c>
      <c r="G84" s="57"/>
      <c r="H84" s="47"/>
      <c r="I84" s="46" t="s">
        <v>39</v>
      </c>
      <c r="J84" s="48">
        <f t="shared" si="5"/>
        <v>1</v>
      </c>
      <c r="K84" s="49" t="s">
        <v>64</v>
      </c>
      <c r="L84" s="49" t="s">
        <v>7</v>
      </c>
      <c r="M84" s="58"/>
      <c r="N84" s="57"/>
      <c r="O84" s="57"/>
      <c r="P84" s="59"/>
      <c r="Q84" s="57"/>
      <c r="R84" s="57"/>
      <c r="S84" s="59"/>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60">
        <f t="shared" si="7"/>
        <v>1302725</v>
      </c>
      <c r="BB84" s="61">
        <f t="shared" si="8"/>
        <v>1302725</v>
      </c>
      <c r="BC84" s="56" t="str">
        <f t="shared" si="9"/>
        <v>INR  Thirteen Lakh Two Thousand Seven Hundred &amp; Twenty Five  Only</v>
      </c>
      <c r="BE84" s="79">
        <v>21.53</v>
      </c>
      <c r="BF84" s="79">
        <f t="shared" si="10"/>
        <v>24.35</v>
      </c>
      <c r="BG84" s="79">
        <f t="shared" si="11"/>
        <v>1151855</v>
      </c>
      <c r="HL84" s="16"/>
      <c r="HM84" s="16"/>
      <c r="HN84" s="16"/>
      <c r="HO84" s="16"/>
      <c r="HP84" s="16"/>
    </row>
    <row r="85" spans="1:224" s="15" customFormat="1" ht="40.5" customHeight="1">
      <c r="A85" s="64">
        <v>73</v>
      </c>
      <c r="B85" s="73" t="s">
        <v>262</v>
      </c>
      <c r="C85" s="76" t="s">
        <v>124</v>
      </c>
      <c r="D85" s="74">
        <v>980</v>
      </c>
      <c r="E85" s="75" t="s">
        <v>306</v>
      </c>
      <c r="F85" s="70">
        <v>6.79</v>
      </c>
      <c r="G85" s="57"/>
      <c r="H85" s="47"/>
      <c r="I85" s="46" t="s">
        <v>39</v>
      </c>
      <c r="J85" s="48">
        <f t="shared" si="5"/>
        <v>1</v>
      </c>
      <c r="K85" s="49" t="s">
        <v>64</v>
      </c>
      <c r="L85" s="49" t="s">
        <v>7</v>
      </c>
      <c r="M85" s="58"/>
      <c r="N85" s="57"/>
      <c r="O85" s="57"/>
      <c r="P85" s="59"/>
      <c r="Q85" s="57"/>
      <c r="R85" s="57"/>
      <c r="S85" s="59"/>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60">
        <f t="shared" si="7"/>
        <v>6654.2</v>
      </c>
      <c r="BB85" s="61">
        <f t="shared" si="8"/>
        <v>6654.2</v>
      </c>
      <c r="BC85" s="56" t="str">
        <f t="shared" si="9"/>
        <v>INR  Six Thousand Six Hundred &amp; Fifty Four  and Paise Twenty Only</v>
      </c>
      <c r="BE85" s="79">
        <v>6</v>
      </c>
      <c r="BF85" s="79">
        <f t="shared" si="10"/>
        <v>6.79</v>
      </c>
      <c r="BG85" s="79">
        <f t="shared" si="11"/>
        <v>5880</v>
      </c>
      <c r="HL85" s="16"/>
      <c r="HM85" s="16"/>
      <c r="HN85" s="16"/>
      <c r="HO85" s="16"/>
      <c r="HP85" s="16"/>
    </row>
    <row r="86" spans="1:224" s="15" customFormat="1" ht="40.5" customHeight="1">
      <c r="A86" s="64">
        <v>74</v>
      </c>
      <c r="B86" s="73" t="s">
        <v>263</v>
      </c>
      <c r="C86" s="76" t="s">
        <v>125</v>
      </c>
      <c r="D86" s="71">
        <v>980</v>
      </c>
      <c r="E86" s="72" t="s">
        <v>306</v>
      </c>
      <c r="F86" s="71">
        <v>6.79</v>
      </c>
      <c r="G86" s="57"/>
      <c r="H86" s="47"/>
      <c r="I86" s="46" t="s">
        <v>39</v>
      </c>
      <c r="J86" s="48">
        <f>IF(I86="Less(-)",-1,1)</f>
        <v>1</v>
      </c>
      <c r="K86" s="49" t="s">
        <v>64</v>
      </c>
      <c r="L86" s="49" t="s">
        <v>7</v>
      </c>
      <c r="M86" s="58"/>
      <c r="N86" s="57"/>
      <c r="O86" s="57"/>
      <c r="P86" s="59"/>
      <c r="Q86" s="57"/>
      <c r="R86" s="57"/>
      <c r="S86" s="59"/>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60">
        <f t="shared" si="7"/>
        <v>6654.2</v>
      </c>
      <c r="BB86" s="61">
        <f t="shared" si="8"/>
        <v>6654.2</v>
      </c>
      <c r="BC86" s="56" t="str">
        <f t="shared" si="9"/>
        <v>INR  Six Thousand Six Hundred &amp; Fifty Four  and Paise Twenty Only</v>
      </c>
      <c r="BE86" s="79">
        <v>6</v>
      </c>
      <c r="BF86" s="79">
        <f t="shared" si="10"/>
        <v>6.79</v>
      </c>
      <c r="BG86" s="79">
        <f t="shared" si="11"/>
        <v>5880</v>
      </c>
      <c r="HL86" s="16"/>
      <c r="HM86" s="16"/>
      <c r="HN86" s="16"/>
      <c r="HO86" s="16"/>
      <c r="HP86" s="16"/>
    </row>
    <row r="87" spans="1:224" s="15" customFormat="1" ht="40.5" customHeight="1">
      <c r="A87" s="64">
        <v>75</v>
      </c>
      <c r="B87" s="73" t="s">
        <v>264</v>
      </c>
      <c r="C87" s="76" t="s">
        <v>126</v>
      </c>
      <c r="D87" s="71">
        <v>980</v>
      </c>
      <c r="E87" s="72" t="s">
        <v>306</v>
      </c>
      <c r="F87" s="71">
        <v>6.79</v>
      </c>
      <c r="G87" s="57"/>
      <c r="H87" s="47"/>
      <c r="I87" s="46" t="s">
        <v>39</v>
      </c>
      <c r="J87" s="48">
        <f t="shared" si="5"/>
        <v>1</v>
      </c>
      <c r="K87" s="49" t="s">
        <v>64</v>
      </c>
      <c r="L87" s="49" t="s">
        <v>7</v>
      </c>
      <c r="M87" s="58"/>
      <c r="N87" s="57"/>
      <c r="O87" s="57"/>
      <c r="P87" s="59"/>
      <c r="Q87" s="57"/>
      <c r="R87" s="57"/>
      <c r="S87" s="59"/>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60">
        <f t="shared" si="7"/>
        <v>6654.2</v>
      </c>
      <c r="BB87" s="61">
        <f t="shared" si="8"/>
        <v>6654.2</v>
      </c>
      <c r="BC87" s="56" t="str">
        <f t="shared" si="9"/>
        <v>INR  Six Thousand Six Hundred &amp; Fifty Four  and Paise Twenty Only</v>
      </c>
      <c r="BE87" s="79">
        <v>6</v>
      </c>
      <c r="BF87" s="79">
        <f t="shared" si="10"/>
        <v>6.79</v>
      </c>
      <c r="BG87" s="79">
        <f t="shared" si="11"/>
        <v>5880</v>
      </c>
      <c r="HL87" s="16"/>
      <c r="HM87" s="16"/>
      <c r="HN87" s="16"/>
      <c r="HO87" s="16"/>
      <c r="HP87" s="16"/>
    </row>
    <row r="88" spans="1:224" s="15" customFormat="1" ht="40.5" customHeight="1">
      <c r="A88" s="64">
        <v>76</v>
      </c>
      <c r="B88" s="73" t="s">
        <v>265</v>
      </c>
      <c r="C88" s="76" t="s">
        <v>127</v>
      </c>
      <c r="D88" s="71">
        <v>280</v>
      </c>
      <c r="E88" s="72" t="s">
        <v>306</v>
      </c>
      <c r="F88" s="71">
        <v>6.79</v>
      </c>
      <c r="G88" s="57"/>
      <c r="H88" s="47"/>
      <c r="I88" s="46" t="s">
        <v>39</v>
      </c>
      <c r="J88" s="48">
        <f t="shared" si="5"/>
        <v>1</v>
      </c>
      <c r="K88" s="49" t="s">
        <v>64</v>
      </c>
      <c r="L88" s="49" t="s">
        <v>7</v>
      </c>
      <c r="M88" s="58"/>
      <c r="N88" s="57"/>
      <c r="O88" s="57"/>
      <c r="P88" s="59"/>
      <c r="Q88" s="57"/>
      <c r="R88" s="57"/>
      <c r="S88" s="59"/>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60">
        <f t="shared" si="7"/>
        <v>1901.2</v>
      </c>
      <c r="BB88" s="61">
        <f t="shared" si="8"/>
        <v>1901.2</v>
      </c>
      <c r="BC88" s="56" t="str">
        <f t="shared" si="9"/>
        <v>INR  One Thousand Nine Hundred &amp; One  and Paise Twenty Only</v>
      </c>
      <c r="BE88" s="79">
        <v>6</v>
      </c>
      <c r="BF88" s="79">
        <f t="shared" si="10"/>
        <v>6.79</v>
      </c>
      <c r="BG88" s="79">
        <f t="shared" si="11"/>
        <v>1680</v>
      </c>
      <c r="HL88" s="16"/>
      <c r="HM88" s="16"/>
      <c r="HN88" s="16"/>
      <c r="HO88" s="16"/>
      <c r="HP88" s="16"/>
    </row>
    <row r="89" spans="1:224" s="15" customFormat="1" ht="40.5" customHeight="1">
      <c r="A89" s="64">
        <v>77</v>
      </c>
      <c r="B89" s="73" t="s">
        <v>266</v>
      </c>
      <c r="C89" s="76" t="s">
        <v>128</v>
      </c>
      <c r="D89" s="71">
        <v>980</v>
      </c>
      <c r="E89" s="72" t="s">
        <v>306</v>
      </c>
      <c r="F89" s="71">
        <v>9.05</v>
      </c>
      <c r="G89" s="57"/>
      <c r="H89" s="47"/>
      <c r="I89" s="46" t="s">
        <v>39</v>
      </c>
      <c r="J89" s="48">
        <f t="shared" si="5"/>
        <v>1</v>
      </c>
      <c r="K89" s="49" t="s">
        <v>64</v>
      </c>
      <c r="L89" s="49" t="s">
        <v>7</v>
      </c>
      <c r="M89" s="58"/>
      <c r="N89" s="57"/>
      <c r="O89" s="57"/>
      <c r="P89" s="59"/>
      <c r="Q89" s="57"/>
      <c r="R89" s="57"/>
      <c r="S89" s="59"/>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60">
        <f t="shared" si="7"/>
        <v>8869</v>
      </c>
      <c r="BB89" s="61">
        <f t="shared" si="8"/>
        <v>8869</v>
      </c>
      <c r="BC89" s="56" t="str">
        <f t="shared" si="9"/>
        <v>INR  Eight Thousand Eight Hundred &amp; Sixty Nine  Only</v>
      </c>
      <c r="BE89" s="79">
        <v>8</v>
      </c>
      <c r="BF89" s="79">
        <f t="shared" si="10"/>
        <v>9.05</v>
      </c>
      <c r="BG89" s="79">
        <f t="shared" si="11"/>
        <v>7840</v>
      </c>
      <c r="HL89" s="16"/>
      <c r="HM89" s="16"/>
      <c r="HN89" s="16"/>
      <c r="HO89" s="16"/>
      <c r="HP89" s="16"/>
    </row>
    <row r="90" spans="1:224" s="15" customFormat="1" ht="40.5" customHeight="1">
      <c r="A90" s="64">
        <v>78</v>
      </c>
      <c r="B90" s="73" t="s">
        <v>267</v>
      </c>
      <c r="C90" s="76" t="s">
        <v>129</v>
      </c>
      <c r="D90" s="71">
        <v>679</v>
      </c>
      <c r="E90" s="72" t="s">
        <v>306</v>
      </c>
      <c r="F90" s="71">
        <v>12.44</v>
      </c>
      <c r="G90" s="57"/>
      <c r="H90" s="47"/>
      <c r="I90" s="46" t="s">
        <v>39</v>
      </c>
      <c r="J90" s="48">
        <f>IF(I90="Less(-)",-1,1)</f>
        <v>1</v>
      </c>
      <c r="K90" s="49" t="s">
        <v>64</v>
      </c>
      <c r="L90" s="49" t="s">
        <v>7</v>
      </c>
      <c r="M90" s="58"/>
      <c r="N90" s="57"/>
      <c r="O90" s="57"/>
      <c r="P90" s="59"/>
      <c r="Q90" s="57"/>
      <c r="R90" s="57"/>
      <c r="S90" s="59"/>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60">
        <f t="shared" si="7"/>
        <v>8446.76</v>
      </c>
      <c r="BB90" s="61">
        <f t="shared" si="8"/>
        <v>8446.76</v>
      </c>
      <c r="BC90" s="56" t="str">
        <f t="shared" si="9"/>
        <v>INR  Eight Thousand Four Hundred &amp; Forty Six  and Paise Seventy Six Only</v>
      </c>
      <c r="BE90" s="79">
        <v>11</v>
      </c>
      <c r="BF90" s="79">
        <f t="shared" si="10"/>
        <v>12.44</v>
      </c>
      <c r="BG90" s="79">
        <f t="shared" si="11"/>
        <v>7469</v>
      </c>
      <c r="HL90" s="16"/>
      <c r="HM90" s="16"/>
      <c r="HN90" s="16"/>
      <c r="HO90" s="16"/>
      <c r="HP90" s="16"/>
    </row>
    <row r="91" spans="1:224" s="15" customFormat="1" ht="50.25" customHeight="1">
      <c r="A91" s="64">
        <v>79</v>
      </c>
      <c r="B91" s="73" t="s">
        <v>268</v>
      </c>
      <c r="C91" s="76" t="s">
        <v>130</v>
      </c>
      <c r="D91" s="74">
        <v>140</v>
      </c>
      <c r="E91" s="75" t="s">
        <v>171</v>
      </c>
      <c r="F91" s="70">
        <v>83.71</v>
      </c>
      <c r="G91" s="57"/>
      <c r="H91" s="47"/>
      <c r="I91" s="46" t="s">
        <v>39</v>
      </c>
      <c r="J91" s="48">
        <f t="shared" si="5"/>
        <v>1</v>
      </c>
      <c r="K91" s="49" t="s">
        <v>64</v>
      </c>
      <c r="L91" s="49" t="s">
        <v>7</v>
      </c>
      <c r="M91" s="58"/>
      <c r="N91" s="57"/>
      <c r="O91" s="57"/>
      <c r="P91" s="59"/>
      <c r="Q91" s="57"/>
      <c r="R91" s="57"/>
      <c r="S91" s="59"/>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60">
        <f t="shared" si="7"/>
        <v>11719.4</v>
      </c>
      <c r="BB91" s="61">
        <f t="shared" si="8"/>
        <v>11719.4</v>
      </c>
      <c r="BC91" s="56" t="str">
        <f t="shared" si="9"/>
        <v>INR  Eleven Thousand Seven Hundred &amp; Nineteen  and Paise Forty Only</v>
      </c>
      <c r="BE91" s="79">
        <v>74</v>
      </c>
      <c r="BF91" s="79">
        <f t="shared" si="10"/>
        <v>83.71</v>
      </c>
      <c r="BG91" s="79">
        <f t="shared" si="11"/>
        <v>10360</v>
      </c>
      <c r="HL91" s="16"/>
      <c r="HM91" s="16"/>
      <c r="HN91" s="16"/>
      <c r="HO91" s="16"/>
      <c r="HP91" s="16"/>
    </row>
    <row r="92" spans="1:224" s="15" customFormat="1" ht="42" customHeight="1">
      <c r="A92" s="64">
        <v>80</v>
      </c>
      <c r="B92" s="73" t="s">
        <v>269</v>
      </c>
      <c r="C92" s="76" t="s">
        <v>131</v>
      </c>
      <c r="D92" s="74">
        <v>220</v>
      </c>
      <c r="E92" s="75" t="s">
        <v>171</v>
      </c>
      <c r="F92" s="70">
        <v>105.2</v>
      </c>
      <c r="G92" s="57"/>
      <c r="H92" s="47"/>
      <c r="I92" s="46" t="s">
        <v>39</v>
      </c>
      <c r="J92" s="48">
        <f aca="true" t="shared" si="12" ref="J92:J124">IF(I92="Less(-)",-1,1)</f>
        <v>1</v>
      </c>
      <c r="K92" s="49" t="s">
        <v>64</v>
      </c>
      <c r="L92" s="49" t="s">
        <v>7</v>
      </c>
      <c r="M92" s="58"/>
      <c r="N92" s="57"/>
      <c r="O92" s="57"/>
      <c r="P92" s="59"/>
      <c r="Q92" s="57"/>
      <c r="R92" s="57"/>
      <c r="S92" s="59"/>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60">
        <f t="shared" si="7"/>
        <v>23144</v>
      </c>
      <c r="BB92" s="61">
        <f t="shared" si="8"/>
        <v>23144</v>
      </c>
      <c r="BC92" s="56" t="str">
        <f t="shared" si="9"/>
        <v>INR  Twenty Three Thousand One Hundred &amp; Forty Four  Only</v>
      </c>
      <c r="BE92" s="79">
        <v>93</v>
      </c>
      <c r="BF92" s="79">
        <f t="shared" si="10"/>
        <v>105.2</v>
      </c>
      <c r="BG92" s="79">
        <f t="shared" si="11"/>
        <v>20460</v>
      </c>
      <c r="HL92" s="16"/>
      <c r="HM92" s="16"/>
      <c r="HN92" s="16"/>
      <c r="HO92" s="16"/>
      <c r="HP92" s="16"/>
    </row>
    <row r="93" spans="1:224" s="15" customFormat="1" ht="182.25" customHeight="1">
      <c r="A93" s="64">
        <v>81</v>
      </c>
      <c r="B93" s="73" t="s">
        <v>270</v>
      </c>
      <c r="C93" s="76" t="s">
        <v>132</v>
      </c>
      <c r="D93" s="74">
        <v>1190</v>
      </c>
      <c r="E93" s="75" t="s">
        <v>306</v>
      </c>
      <c r="F93" s="70">
        <v>119.91</v>
      </c>
      <c r="G93" s="57"/>
      <c r="H93" s="47"/>
      <c r="I93" s="46" t="s">
        <v>39</v>
      </c>
      <c r="J93" s="48">
        <f t="shared" si="12"/>
        <v>1</v>
      </c>
      <c r="K93" s="49" t="s">
        <v>64</v>
      </c>
      <c r="L93" s="49" t="s">
        <v>7</v>
      </c>
      <c r="M93" s="58"/>
      <c r="N93" s="57"/>
      <c r="O93" s="57"/>
      <c r="P93" s="59"/>
      <c r="Q93" s="57"/>
      <c r="R93" s="57"/>
      <c r="S93" s="59"/>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60">
        <f t="shared" si="7"/>
        <v>142692.9</v>
      </c>
      <c r="BB93" s="61">
        <f t="shared" si="8"/>
        <v>142692.9</v>
      </c>
      <c r="BC93" s="56" t="str">
        <f t="shared" si="9"/>
        <v>INR  One Lakh Forty Two Thousand Six Hundred &amp; Ninety Two  and Paise Ninety Only</v>
      </c>
      <c r="BE93" s="79">
        <v>106</v>
      </c>
      <c r="BF93" s="79">
        <f t="shared" si="10"/>
        <v>119.91</v>
      </c>
      <c r="BG93" s="79">
        <f t="shared" si="11"/>
        <v>126140</v>
      </c>
      <c r="HL93" s="16"/>
      <c r="HM93" s="16"/>
      <c r="HN93" s="16"/>
      <c r="HO93" s="16"/>
      <c r="HP93" s="16"/>
    </row>
    <row r="94" spans="1:224" s="15" customFormat="1" ht="182.25" customHeight="1">
      <c r="A94" s="64">
        <v>82</v>
      </c>
      <c r="B94" s="73" t="s">
        <v>271</v>
      </c>
      <c r="C94" s="76" t="s">
        <v>133</v>
      </c>
      <c r="D94" s="74">
        <v>950</v>
      </c>
      <c r="E94" s="75" t="s">
        <v>306</v>
      </c>
      <c r="F94" s="70">
        <v>161.76</v>
      </c>
      <c r="G94" s="57"/>
      <c r="H94" s="47"/>
      <c r="I94" s="46" t="s">
        <v>39</v>
      </c>
      <c r="J94" s="48">
        <f t="shared" si="12"/>
        <v>1</v>
      </c>
      <c r="K94" s="49" t="s">
        <v>64</v>
      </c>
      <c r="L94" s="49" t="s">
        <v>7</v>
      </c>
      <c r="M94" s="58"/>
      <c r="N94" s="57"/>
      <c r="O94" s="57"/>
      <c r="P94" s="59"/>
      <c r="Q94" s="57"/>
      <c r="R94" s="57"/>
      <c r="S94" s="59"/>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60">
        <f t="shared" si="7"/>
        <v>153672</v>
      </c>
      <c r="BB94" s="61">
        <f t="shared" si="8"/>
        <v>153672</v>
      </c>
      <c r="BC94" s="56" t="str">
        <f t="shared" si="9"/>
        <v>INR  One Lakh Fifty Three Thousand Six Hundred &amp; Seventy Two  Only</v>
      </c>
      <c r="BE94" s="79">
        <v>143</v>
      </c>
      <c r="BF94" s="79">
        <f t="shared" si="10"/>
        <v>161.76</v>
      </c>
      <c r="BG94" s="79">
        <f t="shared" si="11"/>
        <v>135850</v>
      </c>
      <c r="HL94" s="16"/>
      <c r="HM94" s="16"/>
      <c r="HN94" s="16"/>
      <c r="HO94" s="16"/>
      <c r="HP94" s="16"/>
    </row>
    <row r="95" spans="1:224" s="15" customFormat="1" ht="182.25" customHeight="1">
      <c r="A95" s="64">
        <v>83</v>
      </c>
      <c r="B95" s="73" t="s">
        <v>272</v>
      </c>
      <c r="C95" s="76" t="s">
        <v>134</v>
      </c>
      <c r="D95" s="74">
        <v>840</v>
      </c>
      <c r="E95" s="75" t="s">
        <v>306</v>
      </c>
      <c r="F95" s="70">
        <v>235.29</v>
      </c>
      <c r="G95" s="57"/>
      <c r="H95" s="47"/>
      <c r="I95" s="46" t="s">
        <v>39</v>
      </c>
      <c r="J95" s="48">
        <f t="shared" si="12"/>
        <v>1</v>
      </c>
      <c r="K95" s="49" t="s">
        <v>64</v>
      </c>
      <c r="L95" s="49" t="s">
        <v>7</v>
      </c>
      <c r="M95" s="58"/>
      <c r="N95" s="57"/>
      <c r="O95" s="57"/>
      <c r="P95" s="59"/>
      <c r="Q95" s="57"/>
      <c r="R95" s="57"/>
      <c r="S95" s="59"/>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60">
        <f t="shared" si="7"/>
        <v>197643.6</v>
      </c>
      <c r="BB95" s="61">
        <f t="shared" si="8"/>
        <v>197643.6</v>
      </c>
      <c r="BC95" s="56" t="str">
        <f t="shared" si="9"/>
        <v>INR  One Lakh Ninety Seven Thousand Six Hundred &amp; Forty Three  and Paise Sixty Only</v>
      </c>
      <c r="BE95" s="79">
        <v>208</v>
      </c>
      <c r="BF95" s="79">
        <f t="shared" si="10"/>
        <v>235.29</v>
      </c>
      <c r="BG95" s="79">
        <f t="shared" si="11"/>
        <v>174720</v>
      </c>
      <c r="HL95" s="16"/>
      <c r="HM95" s="16"/>
      <c r="HN95" s="16"/>
      <c r="HO95" s="16"/>
      <c r="HP95" s="16"/>
    </row>
    <row r="96" spans="1:224" s="15" customFormat="1" ht="182.25" customHeight="1">
      <c r="A96" s="64">
        <v>84</v>
      </c>
      <c r="B96" s="73" t="s">
        <v>273</v>
      </c>
      <c r="C96" s="76" t="s">
        <v>135</v>
      </c>
      <c r="D96" s="74">
        <v>580</v>
      </c>
      <c r="E96" s="75" t="s">
        <v>306</v>
      </c>
      <c r="F96" s="70">
        <v>320.13</v>
      </c>
      <c r="G96" s="57"/>
      <c r="H96" s="47"/>
      <c r="I96" s="46" t="s">
        <v>39</v>
      </c>
      <c r="J96" s="48">
        <f t="shared" si="12"/>
        <v>1</v>
      </c>
      <c r="K96" s="49" t="s">
        <v>64</v>
      </c>
      <c r="L96" s="49" t="s">
        <v>7</v>
      </c>
      <c r="M96" s="58"/>
      <c r="N96" s="57"/>
      <c r="O96" s="57"/>
      <c r="P96" s="59"/>
      <c r="Q96" s="57"/>
      <c r="R96" s="57"/>
      <c r="S96" s="59"/>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60">
        <f t="shared" si="7"/>
        <v>185675.4</v>
      </c>
      <c r="BB96" s="61">
        <f t="shared" si="8"/>
        <v>185675.4</v>
      </c>
      <c r="BC96" s="56" t="str">
        <f t="shared" si="9"/>
        <v>INR  One Lakh Eighty Five Thousand Six Hundred &amp; Seventy Five  and Paise Forty Only</v>
      </c>
      <c r="BE96" s="79">
        <v>283</v>
      </c>
      <c r="BF96" s="79">
        <f t="shared" si="10"/>
        <v>320.13</v>
      </c>
      <c r="BG96" s="79">
        <f t="shared" si="11"/>
        <v>164140</v>
      </c>
      <c r="HL96" s="16"/>
      <c r="HM96" s="16"/>
      <c r="HN96" s="16"/>
      <c r="HO96" s="16"/>
      <c r="HP96" s="16"/>
    </row>
    <row r="97" spans="1:224" s="15" customFormat="1" ht="182.25" customHeight="1">
      <c r="A97" s="64">
        <v>85</v>
      </c>
      <c r="B97" s="73" t="s">
        <v>274</v>
      </c>
      <c r="C97" s="76" t="s">
        <v>136</v>
      </c>
      <c r="D97" s="74">
        <v>970</v>
      </c>
      <c r="E97" s="75" t="s">
        <v>306</v>
      </c>
      <c r="F97" s="70">
        <v>455.87</v>
      </c>
      <c r="G97" s="57"/>
      <c r="H97" s="47"/>
      <c r="I97" s="46" t="s">
        <v>39</v>
      </c>
      <c r="J97" s="48">
        <f t="shared" si="12"/>
        <v>1</v>
      </c>
      <c r="K97" s="49" t="s">
        <v>64</v>
      </c>
      <c r="L97" s="49" t="s">
        <v>7</v>
      </c>
      <c r="M97" s="58"/>
      <c r="N97" s="57"/>
      <c r="O97" s="57"/>
      <c r="P97" s="59"/>
      <c r="Q97" s="57"/>
      <c r="R97" s="57"/>
      <c r="S97" s="59"/>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60">
        <f t="shared" si="7"/>
        <v>442193.9</v>
      </c>
      <c r="BB97" s="61">
        <f t="shared" si="8"/>
        <v>442193.9</v>
      </c>
      <c r="BC97" s="56" t="str">
        <f t="shared" si="9"/>
        <v>INR  Four Lakh Forty Two Thousand One Hundred &amp; Ninety Three  and Paise Ninety Only</v>
      </c>
      <c r="BE97" s="79">
        <v>403</v>
      </c>
      <c r="BF97" s="79">
        <f t="shared" si="10"/>
        <v>455.87</v>
      </c>
      <c r="BG97" s="79">
        <f t="shared" si="11"/>
        <v>390910</v>
      </c>
      <c r="HL97" s="16"/>
      <c r="HM97" s="16"/>
      <c r="HN97" s="16"/>
      <c r="HO97" s="16"/>
      <c r="HP97" s="16"/>
    </row>
    <row r="98" spans="1:224" s="15" customFormat="1" ht="60" customHeight="1">
      <c r="A98" s="64">
        <v>86</v>
      </c>
      <c r="B98" s="73" t="s">
        <v>275</v>
      </c>
      <c r="C98" s="76" t="s">
        <v>137</v>
      </c>
      <c r="D98" s="74">
        <v>1340</v>
      </c>
      <c r="E98" s="75" t="s">
        <v>306</v>
      </c>
      <c r="F98" s="70">
        <v>330.31</v>
      </c>
      <c r="G98" s="57"/>
      <c r="H98" s="47"/>
      <c r="I98" s="46" t="s">
        <v>39</v>
      </c>
      <c r="J98" s="48">
        <f t="shared" si="12"/>
        <v>1</v>
      </c>
      <c r="K98" s="49" t="s">
        <v>64</v>
      </c>
      <c r="L98" s="49" t="s">
        <v>7</v>
      </c>
      <c r="M98" s="58"/>
      <c r="N98" s="57"/>
      <c r="O98" s="57"/>
      <c r="P98" s="59"/>
      <c r="Q98" s="57"/>
      <c r="R98" s="57"/>
      <c r="S98" s="59"/>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60">
        <f t="shared" si="7"/>
        <v>442615.4</v>
      </c>
      <c r="BB98" s="61">
        <f t="shared" si="8"/>
        <v>442615.4</v>
      </c>
      <c r="BC98" s="56" t="str">
        <f t="shared" si="9"/>
        <v>INR  Four Lakh Forty Two Thousand Six Hundred &amp; Fifteen  and Paise Forty Only</v>
      </c>
      <c r="BE98" s="79">
        <v>292</v>
      </c>
      <c r="BF98" s="79">
        <f t="shared" si="10"/>
        <v>330.31</v>
      </c>
      <c r="BG98" s="79">
        <f t="shared" si="11"/>
        <v>391280</v>
      </c>
      <c r="HL98" s="16"/>
      <c r="HM98" s="16"/>
      <c r="HN98" s="16"/>
      <c r="HO98" s="16"/>
      <c r="HP98" s="16"/>
    </row>
    <row r="99" spans="1:224" s="15" customFormat="1" ht="73.5" customHeight="1">
      <c r="A99" s="64">
        <v>87</v>
      </c>
      <c r="B99" s="73" t="s">
        <v>276</v>
      </c>
      <c r="C99" s="76" t="s">
        <v>138</v>
      </c>
      <c r="D99" s="74">
        <v>218</v>
      </c>
      <c r="E99" s="75" t="s">
        <v>171</v>
      </c>
      <c r="F99" s="70">
        <v>96.15</v>
      </c>
      <c r="G99" s="57"/>
      <c r="H99" s="47"/>
      <c r="I99" s="46" t="s">
        <v>39</v>
      </c>
      <c r="J99" s="48">
        <f t="shared" si="12"/>
        <v>1</v>
      </c>
      <c r="K99" s="49" t="s">
        <v>64</v>
      </c>
      <c r="L99" s="49" t="s">
        <v>7</v>
      </c>
      <c r="M99" s="58"/>
      <c r="N99" s="57"/>
      <c r="O99" s="57"/>
      <c r="P99" s="59"/>
      <c r="Q99" s="57"/>
      <c r="R99" s="57"/>
      <c r="S99" s="59"/>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60">
        <f t="shared" si="7"/>
        <v>20960.7</v>
      </c>
      <c r="BB99" s="61">
        <f t="shared" si="8"/>
        <v>20960.7</v>
      </c>
      <c r="BC99" s="56" t="str">
        <f t="shared" si="9"/>
        <v>INR  Twenty Thousand Nine Hundred &amp; Sixty  and Paise Seventy Only</v>
      </c>
      <c r="BE99" s="79">
        <v>85</v>
      </c>
      <c r="BF99" s="79">
        <f t="shared" si="10"/>
        <v>96.15</v>
      </c>
      <c r="BG99" s="79">
        <f t="shared" si="11"/>
        <v>18530</v>
      </c>
      <c r="HL99" s="16"/>
      <c r="HM99" s="16"/>
      <c r="HN99" s="16"/>
      <c r="HO99" s="16"/>
      <c r="HP99" s="16"/>
    </row>
    <row r="100" spans="1:224" s="15" customFormat="1" ht="73.5" customHeight="1">
      <c r="A100" s="64">
        <v>88</v>
      </c>
      <c r="B100" s="73" t="s">
        <v>277</v>
      </c>
      <c r="C100" s="76" t="s">
        <v>139</v>
      </c>
      <c r="D100" s="74">
        <v>218</v>
      </c>
      <c r="E100" s="75" t="s">
        <v>171</v>
      </c>
      <c r="F100" s="70">
        <v>220.58</v>
      </c>
      <c r="G100" s="57"/>
      <c r="H100" s="47"/>
      <c r="I100" s="46" t="s">
        <v>39</v>
      </c>
      <c r="J100" s="48">
        <f t="shared" si="12"/>
        <v>1</v>
      </c>
      <c r="K100" s="49" t="s">
        <v>64</v>
      </c>
      <c r="L100" s="49" t="s">
        <v>7</v>
      </c>
      <c r="M100" s="58"/>
      <c r="N100" s="57"/>
      <c r="O100" s="57"/>
      <c r="P100" s="59"/>
      <c r="Q100" s="57"/>
      <c r="R100" s="57"/>
      <c r="S100" s="59"/>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60">
        <f t="shared" si="7"/>
        <v>48086.44</v>
      </c>
      <c r="BB100" s="61">
        <f t="shared" si="8"/>
        <v>48086.44</v>
      </c>
      <c r="BC100" s="56" t="str">
        <f t="shared" si="9"/>
        <v>INR  Forty Eight Thousand  &amp;Eighty Six  and Paise Forty Four Only</v>
      </c>
      <c r="BE100" s="79">
        <v>195</v>
      </c>
      <c r="BF100" s="79">
        <f t="shared" si="10"/>
        <v>220.58</v>
      </c>
      <c r="BG100" s="79">
        <f t="shared" si="11"/>
        <v>42510</v>
      </c>
      <c r="HL100" s="16"/>
      <c r="HM100" s="16"/>
      <c r="HN100" s="16"/>
      <c r="HO100" s="16"/>
      <c r="HP100" s="16"/>
    </row>
    <row r="101" spans="1:224" s="15" customFormat="1" ht="73.5" customHeight="1">
      <c r="A101" s="64">
        <v>89</v>
      </c>
      <c r="B101" s="73" t="s">
        <v>278</v>
      </c>
      <c r="C101" s="76" t="s">
        <v>140</v>
      </c>
      <c r="D101" s="74">
        <v>263</v>
      </c>
      <c r="E101" s="75" t="s">
        <v>171</v>
      </c>
      <c r="F101" s="70">
        <v>233.03</v>
      </c>
      <c r="G101" s="57"/>
      <c r="H101" s="47"/>
      <c r="I101" s="46" t="s">
        <v>39</v>
      </c>
      <c r="J101" s="48">
        <f t="shared" si="12"/>
        <v>1</v>
      </c>
      <c r="K101" s="49" t="s">
        <v>64</v>
      </c>
      <c r="L101" s="49" t="s">
        <v>7</v>
      </c>
      <c r="M101" s="58"/>
      <c r="N101" s="57"/>
      <c r="O101" s="57"/>
      <c r="P101" s="59"/>
      <c r="Q101" s="57"/>
      <c r="R101" s="57"/>
      <c r="S101" s="59"/>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60">
        <f t="shared" si="7"/>
        <v>61286.89</v>
      </c>
      <c r="BB101" s="61">
        <f t="shared" si="8"/>
        <v>61286.89</v>
      </c>
      <c r="BC101" s="56" t="str">
        <f t="shared" si="9"/>
        <v>INR  Sixty One Thousand Two Hundred &amp; Eighty Six  and Paise Eighty Nine Only</v>
      </c>
      <c r="BE101" s="79">
        <v>206</v>
      </c>
      <c r="BF101" s="79">
        <f t="shared" si="10"/>
        <v>233.03</v>
      </c>
      <c r="BG101" s="79">
        <f t="shared" si="11"/>
        <v>54178</v>
      </c>
      <c r="HL101" s="16"/>
      <c r="HM101" s="16"/>
      <c r="HN101" s="16"/>
      <c r="HO101" s="16"/>
      <c r="HP101" s="16"/>
    </row>
    <row r="102" spans="1:224" s="15" customFormat="1" ht="73.5" customHeight="1">
      <c r="A102" s="64">
        <v>90</v>
      </c>
      <c r="B102" s="73" t="s">
        <v>279</v>
      </c>
      <c r="C102" s="76" t="s">
        <v>141</v>
      </c>
      <c r="D102" s="74">
        <v>282</v>
      </c>
      <c r="E102" s="75" t="s">
        <v>171</v>
      </c>
      <c r="F102" s="70">
        <v>100.68</v>
      </c>
      <c r="G102" s="57"/>
      <c r="H102" s="47"/>
      <c r="I102" s="46" t="s">
        <v>39</v>
      </c>
      <c r="J102" s="48">
        <f t="shared" si="12"/>
        <v>1</v>
      </c>
      <c r="K102" s="49" t="s">
        <v>64</v>
      </c>
      <c r="L102" s="49" t="s">
        <v>7</v>
      </c>
      <c r="M102" s="58"/>
      <c r="N102" s="57"/>
      <c r="O102" s="57"/>
      <c r="P102" s="59"/>
      <c r="Q102" s="57"/>
      <c r="R102" s="57"/>
      <c r="S102" s="59"/>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60">
        <f t="shared" si="7"/>
        <v>28391.76</v>
      </c>
      <c r="BB102" s="61">
        <f t="shared" si="8"/>
        <v>28391.76</v>
      </c>
      <c r="BC102" s="56" t="str">
        <f t="shared" si="9"/>
        <v>INR  Twenty Eight Thousand Three Hundred &amp; Ninety One  and Paise Seventy Six Only</v>
      </c>
      <c r="BE102" s="79">
        <v>89</v>
      </c>
      <c r="BF102" s="79">
        <f t="shared" si="10"/>
        <v>100.68</v>
      </c>
      <c r="BG102" s="79">
        <f t="shared" si="11"/>
        <v>25098</v>
      </c>
      <c r="HL102" s="16"/>
      <c r="HM102" s="16"/>
      <c r="HN102" s="16"/>
      <c r="HO102" s="16"/>
      <c r="HP102" s="16"/>
    </row>
    <row r="103" spans="1:224" s="15" customFormat="1" ht="73.5" customHeight="1">
      <c r="A103" s="64">
        <v>91</v>
      </c>
      <c r="B103" s="73" t="s">
        <v>280</v>
      </c>
      <c r="C103" s="76" t="s">
        <v>142</v>
      </c>
      <c r="D103" s="74">
        <v>211</v>
      </c>
      <c r="E103" s="75" t="s">
        <v>171</v>
      </c>
      <c r="F103" s="70">
        <v>135.74</v>
      </c>
      <c r="G103" s="57"/>
      <c r="H103" s="47"/>
      <c r="I103" s="46" t="s">
        <v>39</v>
      </c>
      <c r="J103" s="48">
        <f t="shared" si="12"/>
        <v>1</v>
      </c>
      <c r="K103" s="49" t="s">
        <v>64</v>
      </c>
      <c r="L103" s="49" t="s">
        <v>7</v>
      </c>
      <c r="M103" s="58"/>
      <c r="N103" s="57"/>
      <c r="O103" s="57"/>
      <c r="P103" s="59"/>
      <c r="Q103" s="57"/>
      <c r="R103" s="57"/>
      <c r="S103" s="59"/>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60">
        <f t="shared" si="7"/>
        <v>28641.14</v>
      </c>
      <c r="BB103" s="61">
        <f t="shared" si="8"/>
        <v>28641.14</v>
      </c>
      <c r="BC103" s="56" t="str">
        <f t="shared" si="9"/>
        <v>INR  Twenty Eight Thousand Six Hundred &amp; Forty One  and Paise Fourteen Only</v>
      </c>
      <c r="BE103" s="79">
        <v>120</v>
      </c>
      <c r="BF103" s="79">
        <f t="shared" si="10"/>
        <v>135.74</v>
      </c>
      <c r="BG103" s="79">
        <f t="shared" si="11"/>
        <v>25320</v>
      </c>
      <c r="HL103" s="16"/>
      <c r="HM103" s="16"/>
      <c r="HN103" s="16"/>
      <c r="HO103" s="16"/>
      <c r="HP103" s="16"/>
    </row>
    <row r="104" spans="1:224" s="15" customFormat="1" ht="73.5" customHeight="1">
      <c r="A104" s="64">
        <v>92</v>
      </c>
      <c r="B104" s="73" t="s">
        <v>281</v>
      </c>
      <c r="C104" s="76" t="s">
        <v>143</v>
      </c>
      <c r="D104" s="74">
        <v>154</v>
      </c>
      <c r="E104" s="75" t="s">
        <v>171</v>
      </c>
      <c r="F104" s="70">
        <v>37.33</v>
      </c>
      <c r="G104" s="57"/>
      <c r="H104" s="47"/>
      <c r="I104" s="46" t="s">
        <v>39</v>
      </c>
      <c r="J104" s="48">
        <f t="shared" si="12"/>
        <v>1</v>
      </c>
      <c r="K104" s="49" t="s">
        <v>64</v>
      </c>
      <c r="L104" s="49" t="s">
        <v>7</v>
      </c>
      <c r="M104" s="58"/>
      <c r="N104" s="57"/>
      <c r="O104" s="57"/>
      <c r="P104" s="59"/>
      <c r="Q104" s="57"/>
      <c r="R104" s="57"/>
      <c r="S104" s="59"/>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60">
        <f t="shared" si="7"/>
        <v>5748.82</v>
      </c>
      <c r="BB104" s="61">
        <f t="shared" si="8"/>
        <v>5748.82</v>
      </c>
      <c r="BC104" s="56" t="str">
        <f t="shared" si="9"/>
        <v>INR  Five Thousand Seven Hundred &amp; Forty Eight  and Paise Eighty Two Only</v>
      </c>
      <c r="BE104" s="79">
        <v>33</v>
      </c>
      <c r="BF104" s="79">
        <f t="shared" si="10"/>
        <v>37.33</v>
      </c>
      <c r="BG104" s="79">
        <f t="shared" si="11"/>
        <v>5082</v>
      </c>
      <c r="HL104" s="16"/>
      <c r="HM104" s="16"/>
      <c r="HN104" s="16"/>
      <c r="HO104" s="16"/>
      <c r="HP104" s="16"/>
    </row>
    <row r="105" spans="1:224" s="15" customFormat="1" ht="73.5" customHeight="1">
      <c r="A105" s="64">
        <v>93</v>
      </c>
      <c r="B105" s="73" t="s">
        <v>282</v>
      </c>
      <c r="C105" s="76" t="s">
        <v>144</v>
      </c>
      <c r="D105" s="74">
        <v>1700</v>
      </c>
      <c r="E105" s="75" t="s">
        <v>171</v>
      </c>
      <c r="F105" s="70">
        <v>23.76</v>
      </c>
      <c r="G105" s="57"/>
      <c r="H105" s="47"/>
      <c r="I105" s="46" t="s">
        <v>39</v>
      </c>
      <c r="J105" s="48">
        <f t="shared" si="12"/>
        <v>1</v>
      </c>
      <c r="K105" s="49" t="s">
        <v>64</v>
      </c>
      <c r="L105" s="49" t="s">
        <v>7</v>
      </c>
      <c r="M105" s="58"/>
      <c r="N105" s="57"/>
      <c r="O105" s="57"/>
      <c r="P105" s="59"/>
      <c r="Q105" s="57"/>
      <c r="R105" s="57"/>
      <c r="S105" s="59"/>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60">
        <f t="shared" si="7"/>
        <v>40392</v>
      </c>
      <c r="BB105" s="61">
        <f t="shared" si="8"/>
        <v>40392</v>
      </c>
      <c r="BC105" s="56" t="str">
        <f t="shared" si="9"/>
        <v>INR  Forty Thousand Three Hundred &amp; Ninety Two  Only</v>
      </c>
      <c r="BE105" s="79">
        <v>21</v>
      </c>
      <c r="BF105" s="79">
        <f t="shared" si="10"/>
        <v>23.76</v>
      </c>
      <c r="BG105" s="79">
        <f t="shared" si="11"/>
        <v>35700</v>
      </c>
      <c r="HL105" s="16"/>
      <c r="HM105" s="16"/>
      <c r="HN105" s="16"/>
      <c r="HO105" s="16"/>
      <c r="HP105" s="16"/>
    </row>
    <row r="106" spans="1:224" s="15" customFormat="1" ht="33" customHeight="1">
      <c r="A106" s="64">
        <v>94</v>
      </c>
      <c r="B106" s="73" t="s">
        <v>283</v>
      </c>
      <c r="C106" s="76" t="s">
        <v>145</v>
      </c>
      <c r="D106" s="74">
        <v>85</v>
      </c>
      <c r="E106" s="75" t="s">
        <v>176</v>
      </c>
      <c r="F106" s="70">
        <v>3715.99</v>
      </c>
      <c r="G106" s="57"/>
      <c r="H106" s="47"/>
      <c r="I106" s="46" t="s">
        <v>39</v>
      </c>
      <c r="J106" s="48">
        <f t="shared" si="12"/>
        <v>1</v>
      </c>
      <c r="K106" s="49" t="s">
        <v>64</v>
      </c>
      <c r="L106" s="49" t="s">
        <v>7</v>
      </c>
      <c r="M106" s="58"/>
      <c r="N106" s="57"/>
      <c r="O106" s="57"/>
      <c r="P106" s="59"/>
      <c r="Q106" s="57"/>
      <c r="R106" s="57"/>
      <c r="S106" s="59"/>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60">
        <f t="shared" si="7"/>
        <v>315859.15</v>
      </c>
      <c r="BB106" s="61">
        <f t="shared" si="8"/>
        <v>315859.15</v>
      </c>
      <c r="BC106" s="56" t="str">
        <f t="shared" si="9"/>
        <v>INR  Three Lakh Fifteen Thousand Eight Hundred &amp; Fifty Nine  and Paise Fifteen Only</v>
      </c>
      <c r="BE106" s="79">
        <v>3285</v>
      </c>
      <c r="BF106" s="79">
        <f t="shared" si="10"/>
        <v>3715.99</v>
      </c>
      <c r="BG106" s="79">
        <f t="shared" si="11"/>
        <v>279225</v>
      </c>
      <c r="HL106" s="16"/>
      <c r="HM106" s="16"/>
      <c r="HN106" s="16"/>
      <c r="HO106" s="16"/>
      <c r="HP106" s="16"/>
    </row>
    <row r="107" spans="1:224" s="15" customFormat="1" ht="60" customHeight="1">
      <c r="A107" s="64">
        <v>95</v>
      </c>
      <c r="B107" s="73" t="s">
        <v>181</v>
      </c>
      <c r="C107" s="76" t="s">
        <v>146</v>
      </c>
      <c r="D107" s="74">
        <v>128</v>
      </c>
      <c r="E107" s="75" t="s">
        <v>171</v>
      </c>
      <c r="F107" s="70">
        <v>1861.96</v>
      </c>
      <c r="G107" s="57"/>
      <c r="H107" s="47"/>
      <c r="I107" s="46" t="s">
        <v>39</v>
      </c>
      <c r="J107" s="48">
        <f t="shared" si="12"/>
        <v>1</v>
      </c>
      <c r="K107" s="49" t="s">
        <v>64</v>
      </c>
      <c r="L107" s="49" t="s">
        <v>7</v>
      </c>
      <c r="M107" s="58"/>
      <c r="N107" s="57"/>
      <c r="O107" s="57"/>
      <c r="P107" s="59"/>
      <c r="Q107" s="57"/>
      <c r="R107" s="57"/>
      <c r="S107" s="59"/>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60">
        <f t="shared" si="7"/>
        <v>238330.88</v>
      </c>
      <c r="BB107" s="61">
        <f t="shared" si="8"/>
        <v>238330.88</v>
      </c>
      <c r="BC107" s="56" t="str">
        <f t="shared" si="9"/>
        <v>INR  Two Lakh Thirty Eight Thousand Three Hundred &amp; Thirty  and Paise Eighty Eight Only</v>
      </c>
      <c r="BE107" s="79">
        <v>1646</v>
      </c>
      <c r="BF107" s="79">
        <f t="shared" si="10"/>
        <v>1861.96</v>
      </c>
      <c r="BG107" s="79">
        <f t="shared" si="11"/>
        <v>210688</v>
      </c>
      <c r="HL107" s="16"/>
      <c r="HM107" s="16"/>
      <c r="HN107" s="16"/>
      <c r="HO107" s="16"/>
      <c r="HP107" s="16"/>
    </row>
    <row r="108" spans="1:224" s="15" customFormat="1" ht="60" customHeight="1">
      <c r="A108" s="64">
        <v>96</v>
      </c>
      <c r="B108" s="73" t="s">
        <v>182</v>
      </c>
      <c r="C108" s="76" t="s">
        <v>147</v>
      </c>
      <c r="D108" s="74">
        <v>118</v>
      </c>
      <c r="E108" s="75" t="s">
        <v>171</v>
      </c>
      <c r="F108" s="70">
        <v>1423.05</v>
      </c>
      <c r="G108" s="57"/>
      <c r="H108" s="47"/>
      <c r="I108" s="46" t="s">
        <v>39</v>
      </c>
      <c r="J108" s="48">
        <f t="shared" si="12"/>
        <v>1</v>
      </c>
      <c r="K108" s="49" t="s">
        <v>64</v>
      </c>
      <c r="L108" s="49" t="s">
        <v>7</v>
      </c>
      <c r="M108" s="58"/>
      <c r="N108" s="57"/>
      <c r="O108" s="57"/>
      <c r="P108" s="59"/>
      <c r="Q108" s="57"/>
      <c r="R108" s="57"/>
      <c r="S108" s="59"/>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60">
        <f t="shared" si="7"/>
        <v>167919.9</v>
      </c>
      <c r="BB108" s="61">
        <f t="shared" si="8"/>
        <v>167919.9</v>
      </c>
      <c r="BC108" s="56" t="str">
        <f t="shared" si="9"/>
        <v>INR  One Lakh Sixty Seven Thousand Nine Hundred &amp; Nineteen  and Paise Ninety Only</v>
      </c>
      <c r="BE108" s="79">
        <v>1258</v>
      </c>
      <c r="BF108" s="79">
        <f t="shared" si="10"/>
        <v>1423.05</v>
      </c>
      <c r="BG108" s="79">
        <f t="shared" si="11"/>
        <v>148444</v>
      </c>
      <c r="HL108" s="16"/>
      <c r="HM108" s="16"/>
      <c r="HN108" s="16"/>
      <c r="HO108" s="16"/>
      <c r="HP108" s="16"/>
    </row>
    <row r="109" spans="1:224" s="15" customFormat="1" ht="58.5" customHeight="1">
      <c r="A109" s="64">
        <v>97</v>
      </c>
      <c r="B109" s="73" t="s">
        <v>284</v>
      </c>
      <c r="C109" s="76" t="s">
        <v>148</v>
      </c>
      <c r="D109" s="74">
        <v>187</v>
      </c>
      <c r="E109" s="75" t="s">
        <v>171</v>
      </c>
      <c r="F109" s="70">
        <v>174.2</v>
      </c>
      <c r="G109" s="57"/>
      <c r="H109" s="47"/>
      <c r="I109" s="46" t="s">
        <v>39</v>
      </c>
      <c r="J109" s="48">
        <f t="shared" si="12"/>
        <v>1</v>
      </c>
      <c r="K109" s="49" t="s">
        <v>64</v>
      </c>
      <c r="L109" s="49" t="s">
        <v>7</v>
      </c>
      <c r="M109" s="58"/>
      <c r="N109" s="57"/>
      <c r="O109" s="57"/>
      <c r="P109" s="59"/>
      <c r="Q109" s="57"/>
      <c r="R109" s="57"/>
      <c r="S109" s="59"/>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60">
        <f t="shared" si="7"/>
        <v>32575.4</v>
      </c>
      <c r="BB109" s="61">
        <f t="shared" si="8"/>
        <v>32575.4</v>
      </c>
      <c r="BC109" s="56" t="str">
        <f t="shared" si="9"/>
        <v>INR  Thirty Two Thousand Five Hundred &amp; Seventy Five  and Paise Forty Only</v>
      </c>
      <c r="BE109" s="79">
        <v>154</v>
      </c>
      <c r="BF109" s="79">
        <f t="shared" si="10"/>
        <v>174.2</v>
      </c>
      <c r="BG109" s="79">
        <f t="shared" si="11"/>
        <v>28798</v>
      </c>
      <c r="HL109" s="16"/>
      <c r="HM109" s="16"/>
      <c r="HN109" s="16"/>
      <c r="HO109" s="16"/>
      <c r="HP109" s="16"/>
    </row>
    <row r="110" spans="1:224" s="15" customFormat="1" ht="145.5" customHeight="1">
      <c r="A110" s="64">
        <v>98</v>
      </c>
      <c r="B110" s="73" t="s">
        <v>295</v>
      </c>
      <c r="C110" s="76" t="s">
        <v>149</v>
      </c>
      <c r="D110" s="74">
        <v>9</v>
      </c>
      <c r="E110" s="75" t="s">
        <v>177</v>
      </c>
      <c r="F110" s="70">
        <v>8522.46</v>
      </c>
      <c r="G110" s="57"/>
      <c r="H110" s="47"/>
      <c r="I110" s="46" t="s">
        <v>39</v>
      </c>
      <c r="J110" s="48">
        <f t="shared" si="12"/>
        <v>1</v>
      </c>
      <c r="K110" s="49" t="s">
        <v>64</v>
      </c>
      <c r="L110" s="49" t="s">
        <v>7</v>
      </c>
      <c r="M110" s="58"/>
      <c r="N110" s="57"/>
      <c r="O110" s="57"/>
      <c r="P110" s="59"/>
      <c r="Q110" s="57"/>
      <c r="R110" s="57"/>
      <c r="S110" s="59"/>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60">
        <f t="shared" si="7"/>
        <v>76702.14</v>
      </c>
      <c r="BB110" s="61">
        <f t="shared" si="8"/>
        <v>76702.14</v>
      </c>
      <c r="BC110" s="56" t="str">
        <f t="shared" si="9"/>
        <v>INR  Seventy Six Thousand Seven Hundred &amp; Two  and Paise Fourteen Only</v>
      </c>
      <c r="BE110" s="79">
        <v>7534</v>
      </c>
      <c r="BF110" s="79">
        <f>ROUND(BE110*1.12*1.01,2)</f>
        <v>8522.46</v>
      </c>
      <c r="BG110" s="79">
        <f t="shared" si="11"/>
        <v>67806</v>
      </c>
      <c r="HL110" s="16"/>
      <c r="HM110" s="16"/>
      <c r="HN110" s="16"/>
      <c r="HO110" s="16"/>
      <c r="HP110" s="16"/>
    </row>
    <row r="111" spans="1:224" s="15" customFormat="1" ht="35.25" customHeight="1">
      <c r="A111" s="64">
        <v>99</v>
      </c>
      <c r="B111" s="73" t="s">
        <v>183</v>
      </c>
      <c r="C111" s="76" t="s">
        <v>150</v>
      </c>
      <c r="D111" s="74">
        <v>122</v>
      </c>
      <c r="E111" s="75" t="s">
        <v>177</v>
      </c>
      <c r="F111" s="70">
        <v>923.06</v>
      </c>
      <c r="G111" s="57"/>
      <c r="H111" s="47"/>
      <c r="I111" s="46" t="s">
        <v>39</v>
      </c>
      <c r="J111" s="48">
        <f t="shared" si="12"/>
        <v>1</v>
      </c>
      <c r="K111" s="49" t="s">
        <v>64</v>
      </c>
      <c r="L111" s="49" t="s">
        <v>7</v>
      </c>
      <c r="M111" s="58"/>
      <c r="N111" s="57"/>
      <c r="O111" s="57"/>
      <c r="P111" s="59"/>
      <c r="Q111" s="57"/>
      <c r="R111" s="57"/>
      <c r="S111" s="59"/>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60">
        <f t="shared" si="7"/>
        <v>112613.32</v>
      </c>
      <c r="BB111" s="61">
        <f t="shared" si="8"/>
        <v>112613.32</v>
      </c>
      <c r="BC111" s="56" t="str">
        <f t="shared" si="9"/>
        <v>INR  One Lakh Twelve Thousand Six Hundred &amp; Thirteen  and Paise Thirty Two Only</v>
      </c>
      <c r="BE111" s="79">
        <v>816</v>
      </c>
      <c r="BF111" s="79">
        <f aca="true" t="shared" si="13" ref="BF111:BF126">ROUND(BE111*1.12*1.01,2)</f>
        <v>923.06</v>
      </c>
      <c r="BG111" s="79">
        <f t="shared" si="11"/>
        <v>99552</v>
      </c>
      <c r="HL111" s="16"/>
      <c r="HM111" s="16"/>
      <c r="HN111" s="16"/>
      <c r="HO111" s="16"/>
      <c r="HP111" s="16"/>
    </row>
    <row r="112" spans="1:224" s="15" customFormat="1" ht="75" customHeight="1">
      <c r="A112" s="64">
        <v>100</v>
      </c>
      <c r="B112" s="73" t="s">
        <v>285</v>
      </c>
      <c r="C112" s="76" t="s">
        <v>151</v>
      </c>
      <c r="D112" s="74">
        <v>9</v>
      </c>
      <c r="E112" s="75" t="s">
        <v>177</v>
      </c>
      <c r="F112" s="70">
        <v>1151.56</v>
      </c>
      <c r="G112" s="57"/>
      <c r="H112" s="47"/>
      <c r="I112" s="46" t="s">
        <v>39</v>
      </c>
      <c r="J112" s="48">
        <f t="shared" si="12"/>
        <v>1</v>
      </c>
      <c r="K112" s="49" t="s">
        <v>64</v>
      </c>
      <c r="L112" s="49" t="s">
        <v>7</v>
      </c>
      <c r="M112" s="58"/>
      <c r="N112" s="57"/>
      <c r="O112" s="57"/>
      <c r="P112" s="59"/>
      <c r="Q112" s="57"/>
      <c r="R112" s="57"/>
      <c r="S112" s="59"/>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60">
        <f t="shared" si="7"/>
        <v>10364.04</v>
      </c>
      <c r="BB112" s="61">
        <f t="shared" si="8"/>
        <v>10364.04</v>
      </c>
      <c r="BC112" s="56" t="str">
        <f t="shared" si="9"/>
        <v>INR  Ten Thousand Three Hundred &amp; Sixty Four  and Paise Four Only</v>
      </c>
      <c r="BE112" s="79">
        <v>1018</v>
      </c>
      <c r="BF112" s="79">
        <f t="shared" si="13"/>
        <v>1151.56</v>
      </c>
      <c r="BG112" s="79">
        <f t="shared" si="11"/>
        <v>9162</v>
      </c>
      <c r="HL112" s="16"/>
      <c r="HM112" s="16"/>
      <c r="HN112" s="16"/>
      <c r="HO112" s="16"/>
      <c r="HP112" s="16"/>
    </row>
    <row r="113" spans="1:224" s="15" customFormat="1" ht="87.75" customHeight="1">
      <c r="A113" s="64">
        <v>101</v>
      </c>
      <c r="B113" s="73" t="s">
        <v>286</v>
      </c>
      <c r="C113" s="76" t="s">
        <v>152</v>
      </c>
      <c r="D113" s="74">
        <v>122</v>
      </c>
      <c r="E113" s="75" t="s">
        <v>177</v>
      </c>
      <c r="F113" s="70">
        <v>3910.56</v>
      </c>
      <c r="G113" s="57"/>
      <c r="H113" s="47"/>
      <c r="I113" s="46" t="s">
        <v>39</v>
      </c>
      <c r="J113" s="48">
        <f t="shared" si="12"/>
        <v>1</v>
      </c>
      <c r="K113" s="49" t="s">
        <v>64</v>
      </c>
      <c r="L113" s="49" t="s">
        <v>7</v>
      </c>
      <c r="M113" s="58"/>
      <c r="N113" s="57"/>
      <c r="O113" s="57"/>
      <c r="P113" s="59"/>
      <c r="Q113" s="57"/>
      <c r="R113" s="57"/>
      <c r="S113" s="59"/>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60">
        <f t="shared" si="7"/>
        <v>477088.32</v>
      </c>
      <c r="BB113" s="61">
        <f t="shared" si="8"/>
        <v>477088.32</v>
      </c>
      <c r="BC113" s="56" t="str">
        <f t="shared" si="9"/>
        <v>INR  Four Lakh Seventy Seven Thousand  &amp;Eighty Eight  and Paise Thirty Two Only</v>
      </c>
      <c r="BE113" s="79">
        <v>3457</v>
      </c>
      <c r="BF113" s="79">
        <f t="shared" si="13"/>
        <v>3910.56</v>
      </c>
      <c r="BG113" s="79">
        <f t="shared" si="11"/>
        <v>421754</v>
      </c>
      <c r="HL113" s="16"/>
      <c r="HM113" s="16"/>
      <c r="HN113" s="16"/>
      <c r="HO113" s="16"/>
      <c r="HP113" s="16"/>
    </row>
    <row r="114" spans="1:224" s="15" customFormat="1" ht="61.5" customHeight="1">
      <c r="A114" s="64">
        <v>102</v>
      </c>
      <c r="B114" s="73" t="s">
        <v>287</v>
      </c>
      <c r="C114" s="76" t="s">
        <v>153</v>
      </c>
      <c r="D114" s="77">
        <v>3600</v>
      </c>
      <c r="E114" s="72" t="s">
        <v>175</v>
      </c>
      <c r="F114" s="70">
        <v>178.73</v>
      </c>
      <c r="G114" s="57"/>
      <c r="H114" s="47"/>
      <c r="I114" s="46" t="s">
        <v>39</v>
      </c>
      <c r="J114" s="48">
        <f t="shared" si="12"/>
        <v>1</v>
      </c>
      <c r="K114" s="49" t="s">
        <v>64</v>
      </c>
      <c r="L114" s="49" t="s">
        <v>7</v>
      </c>
      <c r="M114" s="58"/>
      <c r="N114" s="57"/>
      <c r="O114" s="57"/>
      <c r="P114" s="59"/>
      <c r="Q114" s="57"/>
      <c r="R114" s="57"/>
      <c r="S114" s="59"/>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60">
        <f t="shared" si="7"/>
        <v>643428</v>
      </c>
      <c r="BB114" s="61">
        <f t="shared" si="8"/>
        <v>643428</v>
      </c>
      <c r="BC114" s="56" t="str">
        <f t="shared" si="9"/>
        <v>INR  Six Lakh Forty Three Thousand Four Hundred &amp; Twenty Eight  Only</v>
      </c>
      <c r="BE114" s="79">
        <v>158</v>
      </c>
      <c r="BF114" s="79">
        <f t="shared" si="13"/>
        <v>178.73</v>
      </c>
      <c r="BG114" s="79">
        <f t="shared" si="11"/>
        <v>568800</v>
      </c>
      <c r="HL114" s="16"/>
      <c r="HM114" s="16"/>
      <c r="HN114" s="16"/>
      <c r="HO114" s="16"/>
      <c r="HP114" s="16"/>
    </row>
    <row r="115" spans="1:224" s="15" customFormat="1" ht="61.5" customHeight="1">
      <c r="A115" s="64">
        <v>103</v>
      </c>
      <c r="B115" s="73" t="s">
        <v>184</v>
      </c>
      <c r="C115" s="76" t="s">
        <v>154</v>
      </c>
      <c r="D115" s="74">
        <v>9150</v>
      </c>
      <c r="E115" s="75" t="s">
        <v>175</v>
      </c>
      <c r="F115" s="70">
        <v>144.79</v>
      </c>
      <c r="G115" s="57"/>
      <c r="H115" s="47"/>
      <c r="I115" s="46" t="s">
        <v>39</v>
      </c>
      <c r="J115" s="48">
        <f t="shared" si="12"/>
        <v>1</v>
      </c>
      <c r="K115" s="49" t="s">
        <v>64</v>
      </c>
      <c r="L115" s="49" t="s">
        <v>7</v>
      </c>
      <c r="M115" s="58"/>
      <c r="N115" s="57"/>
      <c r="O115" s="57"/>
      <c r="P115" s="59"/>
      <c r="Q115" s="57"/>
      <c r="R115" s="57"/>
      <c r="S115" s="59"/>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60">
        <f t="shared" si="7"/>
        <v>1324828.5</v>
      </c>
      <c r="BB115" s="61">
        <f t="shared" si="8"/>
        <v>1324828.5</v>
      </c>
      <c r="BC115" s="56" t="str">
        <f t="shared" si="9"/>
        <v>INR  Thirteen Lakh Twenty Four Thousand Eight Hundred &amp; Twenty Eight  and Paise Fifty Only</v>
      </c>
      <c r="BE115" s="79">
        <v>128</v>
      </c>
      <c r="BF115" s="79">
        <f t="shared" si="13"/>
        <v>144.79</v>
      </c>
      <c r="BG115" s="79">
        <f t="shared" si="11"/>
        <v>1171200</v>
      </c>
      <c r="HL115" s="16"/>
      <c r="HM115" s="16"/>
      <c r="HN115" s="16"/>
      <c r="HO115" s="16"/>
      <c r="HP115" s="16"/>
    </row>
    <row r="116" spans="1:224" s="15" customFormat="1" ht="60" customHeight="1">
      <c r="A116" s="64">
        <v>104</v>
      </c>
      <c r="B116" s="73" t="s">
        <v>288</v>
      </c>
      <c r="C116" s="76" t="s">
        <v>155</v>
      </c>
      <c r="D116" s="74">
        <v>2000</v>
      </c>
      <c r="E116" s="75" t="s">
        <v>175</v>
      </c>
      <c r="F116" s="70">
        <v>125.56</v>
      </c>
      <c r="G116" s="57"/>
      <c r="H116" s="47"/>
      <c r="I116" s="46" t="s">
        <v>39</v>
      </c>
      <c r="J116" s="48">
        <f t="shared" si="12"/>
        <v>1</v>
      </c>
      <c r="K116" s="49" t="s">
        <v>64</v>
      </c>
      <c r="L116" s="49" t="s">
        <v>7</v>
      </c>
      <c r="M116" s="58"/>
      <c r="N116" s="57"/>
      <c r="O116" s="57"/>
      <c r="P116" s="59"/>
      <c r="Q116" s="57"/>
      <c r="R116" s="57"/>
      <c r="S116" s="59"/>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60">
        <f t="shared" si="7"/>
        <v>251120</v>
      </c>
      <c r="BB116" s="61">
        <f t="shared" si="8"/>
        <v>251120</v>
      </c>
      <c r="BC116" s="56" t="str">
        <f t="shared" si="9"/>
        <v>INR  Two Lakh Fifty One Thousand One Hundred &amp; Twenty  Only</v>
      </c>
      <c r="BE116" s="79">
        <v>111</v>
      </c>
      <c r="BF116" s="79">
        <f t="shared" si="13"/>
        <v>125.56</v>
      </c>
      <c r="BG116" s="79">
        <f t="shared" si="11"/>
        <v>222000</v>
      </c>
      <c r="HL116" s="16"/>
      <c r="HM116" s="16"/>
      <c r="HN116" s="16"/>
      <c r="HO116" s="16"/>
      <c r="HP116" s="16"/>
    </row>
    <row r="117" spans="1:224" s="15" customFormat="1" ht="73.5" customHeight="1">
      <c r="A117" s="64">
        <v>105</v>
      </c>
      <c r="B117" s="73" t="s">
        <v>185</v>
      </c>
      <c r="C117" s="76" t="s">
        <v>156</v>
      </c>
      <c r="D117" s="74">
        <v>122</v>
      </c>
      <c r="E117" s="75" t="s">
        <v>177</v>
      </c>
      <c r="F117" s="70">
        <v>1366.49</v>
      </c>
      <c r="G117" s="57"/>
      <c r="H117" s="47"/>
      <c r="I117" s="46" t="s">
        <v>39</v>
      </c>
      <c r="J117" s="48">
        <f t="shared" si="12"/>
        <v>1</v>
      </c>
      <c r="K117" s="49" t="s">
        <v>64</v>
      </c>
      <c r="L117" s="49" t="s">
        <v>7</v>
      </c>
      <c r="M117" s="58"/>
      <c r="N117" s="57"/>
      <c r="O117" s="57"/>
      <c r="P117" s="59"/>
      <c r="Q117" s="57"/>
      <c r="R117" s="57"/>
      <c r="S117" s="59"/>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60">
        <f t="shared" si="7"/>
        <v>166711.78</v>
      </c>
      <c r="BB117" s="61">
        <f t="shared" si="8"/>
        <v>166711.78</v>
      </c>
      <c r="BC117" s="56" t="str">
        <f t="shared" si="9"/>
        <v>INR  One Lakh Sixty Six Thousand Seven Hundred &amp; Eleven  and Paise Seventy Eight Only</v>
      </c>
      <c r="BE117" s="79">
        <v>1208</v>
      </c>
      <c r="BF117" s="79">
        <f t="shared" si="13"/>
        <v>1366.49</v>
      </c>
      <c r="BG117" s="79">
        <f t="shared" si="11"/>
        <v>147376</v>
      </c>
      <c r="HL117" s="16"/>
      <c r="HM117" s="16"/>
      <c r="HN117" s="16"/>
      <c r="HO117" s="16"/>
      <c r="HP117" s="16"/>
    </row>
    <row r="118" spans="1:224" s="15" customFormat="1" ht="86.25" customHeight="1">
      <c r="A118" s="64">
        <v>106</v>
      </c>
      <c r="B118" s="73" t="s">
        <v>186</v>
      </c>
      <c r="C118" s="76" t="s">
        <v>157</v>
      </c>
      <c r="D118" s="74">
        <v>244</v>
      </c>
      <c r="E118" s="75" t="s">
        <v>176</v>
      </c>
      <c r="F118" s="70">
        <v>515.83</v>
      </c>
      <c r="G118" s="57"/>
      <c r="H118" s="47"/>
      <c r="I118" s="46" t="s">
        <v>39</v>
      </c>
      <c r="J118" s="48">
        <f t="shared" si="12"/>
        <v>1</v>
      </c>
      <c r="K118" s="49" t="s">
        <v>64</v>
      </c>
      <c r="L118" s="49" t="s">
        <v>7</v>
      </c>
      <c r="M118" s="58"/>
      <c r="N118" s="57"/>
      <c r="O118" s="57"/>
      <c r="P118" s="59"/>
      <c r="Q118" s="57"/>
      <c r="R118" s="57"/>
      <c r="S118" s="59"/>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60">
        <f t="shared" si="7"/>
        <v>125862.52</v>
      </c>
      <c r="BB118" s="61">
        <f t="shared" si="8"/>
        <v>125862.52</v>
      </c>
      <c r="BC118" s="56" t="str">
        <f t="shared" si="9"/>
        <v>INR  One Lakh Twenty Five Thousand Eight Hundred &amp; Sixty Two  and Paise Fifty Two Only</v>
      </c>
      <c r="BE118" s="79">
        <v>456</v>
      </c>
      <c r="BF118" s="79">
        <f t="shared" si="13"/>
        <v>515.83</v>
      </c>
      <c r="BG118" s="79">
        <f t="shared" si="11"/>
        <v>111264</v>
      </c>
      <c r="HL118" s="16"/>
      <c r="HM118" s="16"/>
      <c r="HN118" s="16"/>
      <c r="HO118" s="16"/>
      <c r="HP118" s="16"/>
    </row>
    <row r="119" spans="1:224" s="15" customFormat="1" ht="142.5" customHeight="1">
      <c r="A119" s="64">
        <v>107</v>
      </c>
      <c r="B119" s="73" t="s">
        <v>289</v>
      </c>
      <c r="C119" s="76" t="s">
        <v>158</v>
      </c>
      <c r="D119" s="74">
        <v>1464</v>
      </c>
      <c r="E119" s="75" t="s">
        <v>191</v>
      </c>
      <c r="F119" s="70">
        <v>1010.16</v>
      </c>
      <c r="G119" s="57"/>
      <c r="H119" s="47"/>
      <c r="I119" s="46" t="s">
        <v>39</v>
      </c>
      <c r="J119" s="48">
        <f t="shared" si="12"/>
        <v>1</v>
      </c>
      <c r="K119" s="49" t="s">
        <v>64</v>
      </c>
      <c r="L119" s="49" t="s">
        <v>7</v>
      </c>
      <c r="M119" s="58"/>
      <c r="N119" s="57"/>
      <c r="O119" s="57"/>
      <c r="P119" s="59"/>
      <c r="Q119" s="57"/>
      <c r="R119" s="57"/>
      <c r="S119" s="59"/>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60">
        <f t="shared" si="7"/>
        <v>1478874.24</v>
      </c>
      <c r="BB119" s="61">
        <f t="shared" si="8"/>
        <v>1478874.24</v>
      </c>
      <c r="BC119" s="56" t="str">
        <f t="shared" si="9"/>
        <v>INR  Fourteen Lakh Seventy Eight Thousand Eight Hundred &amp; Seventy Four  and Paise Twenty Four Only</v>
      </c>
      <c r="BE119" s="79">
        <v>893</v>
      </c>
      <c r="BF119" s="79">
        <f t="shared" si="13"/>
        <v>1010.16</v>
      </c>
      <c r="BG119" s="79">
        <f t="shared" si="11"/>
        <v>1307352</v>
      </c>
      <c r="HL119" s="16"/>
      <c r="HM119" s="16"/>
      <c r="HN119" s="16"/>
      <c r="HO119" s="16"/>
      <c r="HP119" s="16"/>
    </row>
    <row r="120" spans="1:224" s="15" customFormat="1" ht="129.75" customHeight="1">
      <c r="A120" s="64">
        <v>108</v>
      </c>
      <c r="B120" s="73" t="s">
        <v>187</v>
      </c>
      <c r="C120" s="76" t="s">
        <v>159</v>
      </c>
      <c r="D120" s="74">
        <v>610</v>
      </c>
      <c r="E120" s="75" t="s">
        <v>191</v>
      </c>
      <c r="F120" s="70">
        <v>281.67</v>
      </c>
      <c r="G120" s="57"/>
      <c r="H120" s="47"/>
      <c r="I120" s="46" t="s">
        <v>39</v>
      </c>
      <c r="J120" s="48">
        <f t="shared" si="12"/>
        <v>1</v>
      </c>
      <c r="K120" s="49" t="s">
        <v>64</v>
      </c>
      <c r="L120" s="49" t="s">
        <v>7</v>
      </c>
      <c r="M120" s="58"/>
      <c r="N120" s="57"/>
      <c r="O120" s="57"/>
      <c r="P120" s="59"/>
      <c r="Q120" s="57"/>
      <c r="R120" s="57"/>
      <c r="S120" s="59"/>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60">
        <f t="shared" si="7"/>
        <v>171818.7</v>
      </c>
      <c r="BB120" s="61">
        <f t="shared" si="8"/>
        <v>171818.7</v>
      </c>
      <c r="BC120" s="56" t="str">
        <f t="shared" si="9"/>
        <v>INR  One Lakh Seventy One Thousand Eight Hundred &amp; Eighteen  and Paise Seventy Only</v>
      </c>
      <c r="BE120" s="79">
        <v>249</v>
      </c>
      <c r="BF120" s="79">
        <f t="shared" si="13"/>
        <v>281.67</v>
      </c>
      <c r="BG120" s="79">
        <f t="shared" si="11"/>
        <v>151890</v>
      </c>
      <c r="HL120" s="16"/>
      <c r="HM120" s="16"/>
      <c r="HN120" s="16"/>
      <c r="HO120" s="16"/>
      <c r="HP120" s="16"/>
    </row>
    <row r="121" spans="1:224" s="15" customFormat="1" ht="142.5" customHeight="1">
      <c r="A121" s="64">
        <v>109</v>
      </c>
      <c r="B121" s="73" t="s">
        <v>290</v>
      </c>
      <c r="C121" s="76" t="s">
        <v>160</v>
      </c>
      <c r="D121" s="74">
        <v>366</v>
      </c>
      <c r="E121" s="75" t="s">
        <v>191</v>
      </c>
      <c r="F121" s="70">
        <v>1061.07</v>
      </c>
      <c r="G121" s="57"/>
      <c r="H121" s="47"/>
      <c r="I121" s="46" t="s">
        <v>39</v>
      </c>
      <c r="J121" s="48">
        <f t="shared" si="12"/>
        <v>1</v>
      </c>
      <c r="K121" s="49" t="s">
        <v>64</v>
      </c>
      <c r="L121" s="49" t="s">
        <v>7</v>
      </c>
      <c r="M121" s="58"/>
      <c r="N121" s="57"/>
      <c r="O121" s="57"/>
      <c r="P121" s="59"/>
      <c r="Q121" s="57"/>
      <c r="R121" s="57"/>
      <c r="S121" s="59"/>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60">
        <f t="shared" si="7"/>
        <v>388351.62</v>
      </c>
      <c r="BB121" s="61">
        <f t="shared" si="8"/>
        <v>388351.62</v>
      </c>
      <c r="BC121" s="56" t="str">
        <f t="shared" si="9"/>
        <v>INR  Three Lakh Eighty Eight Thousand Three Hundred &amp; Fifty One  and Paise Sixty Two Only</v>
      </c>
      <c r="BE121" s="79">
        <v>938</v>
      </c>
      <c r="BF121" s="79">
        <f t="shared" si="13"/>
        <v>1061.07</v>
      </c>
      <c r="BG121" s="79">
        <f t="shared" si="11"/>
        <v>343308</v>
      </c>
      <c r="HL121" s="16"/>
      <c r="HM121" s="16"/>
      <c r="HN121" s="16"/>
      <c r="HO121" s="16"/>
      <c r="HP121" s="16"/>
    </row>
    <row r="122" spans="1:224" s="15" customFormat="1" ht="47.25" customHeight="1">
      <c r="A122" s="64">
        <v>110</v>
      </c>
      <c r="B122" s="73" t="s">
        <v>188</v>
      </c>
      <c r="C122" s="76" t="s">
        <v>161</v>
      </c>
      <c r="D122" s="74">
        <v>122</v>
      </c>
      <c r="E122" s="75" t="s">
        <v>176</v>
      </c>
      <c r="F122" s="70">
        <v>332.57</v>
      </c>
      <c r="G122" s="57"/>
      <c r="H122" s="47"/>
      <c r="I122" s="46" t="s">
        <v>39</v>
      </c>
      <c r="J122" s="48">
        <f t="shared" si="12"/>
        <v>1</v>
      </c>
      <c r="K122" s="49" t="s">
        <v>64</v>
      </c>
      <c r="L122" s="49" t="s">
        <v>7</v>
      </c>
      <c r="M122" s="58"/>
      <c r="N122" s="57"/>
      <c r="O122" s="57"/>
      <c r="P122" s="59"/>
      <c r="Q122" s="57"/>
      <c r="R122" s="57"/>
      <c r="S122" s="59"/>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60">
        <f t="shared" si="7"/>
        <v>40573.54</v>
      </c>
      <c r="BB122" s="61">
        <f t="shared" si="8"/>
        <v>40573.54</v>
      </c>
      <c r="BC122" s="56" t="str">
        <f t="shared" si="9"/>
        <v>INR  Forty Thousand Five Hundred &amp; Seventy Three  and Paise Fifty Four Only</v>
      </c>
      <c r="BE122" s="79">
        <v>294</v>
      </c>
      <c r="BF122" s="79">
        <f t="shared" si="13"/>
        <v>332.57</v>
      </c>
      <c r="BG122" s="79">
        <f t="shared" si="11"/>
        <v>35868</v>
      </c>
      <c r="HL122" s="16"/>
      <c r="HM122" s="16"/>
      <c r="HN122" s="16"/>
      <c r="HO122" s="16"/>
      <c r="HP122" s="16"/>
    </row>
    <row r="123" spans="1:224" s="15" customFormat="1" ht="45.75" customHeight="1">
      <c r="A123" s="64">
        <v>111</v>
      </c>
      <c r="B123" s="73" t="s">
        <v>291</v>
      </c>
      <c r="C123" s="76" t="s">
        <v>162</v>
      </c>
      <c r="D123" s="74">
        <v>20</v>
      </c>
      <c r="E123" s="75" t="s">
        <v>176</v>
      </c>
      <c r="F123" s="70">
        <v>113.12</v>
      </c>
      <c r="G123" s="57"/>
      <c r="H123" s="47"/>
      <c r="I123" s="46" t="s">
        <v>39</v>
      </c>
      <c r="J123" s="48">
        <f t="shared" si="12"/>
        <v>1</v>
      </c>
      <c r="K123" s="49" t="s">
        <v>64</v>
      </c>
      <c r="L123" s="49" t="s">
        <v>7</v>
      </c>
      <c r="M123" s="58"/>
      <c r="N123" s="57"/>
      <c r="O123" s="57"/>
      <c r="P123" s="59"/>
      <c r="Q123" s="57"/>
      <c r="R123" s="57"/>
      <c r="S123" s="59"/>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60">
        <f t="shared" si="7"/>
        <v>2262.4</v>
      </c>
      <c r="BB123" s="61">
        <f t="shared" si="8"/>
        <v>2262.4</v>
      </c>
      <c r="BC123" s="56" t="str">
        <f t="shared" si="9"/>
        <v>INR  Two Thousand Two Hundred &amp; Sixty Two  and Paise Forty Only</v>
      </c>
      <c r="BE123" s="79">
        <v>100</v>
      </c>
      <c r="BF123" s="79">
        <f t="shared" si="13"/>
        <v>113.12</v>
      </c>
      <c r="BG123" s="79">
        <f t="shared" si="11"/>
        <v>2000</v>
      </c>
      <c r="HL123" s="16"/>
      <c r="HM123" s="16"/>
      <c r="HN123" s="16"/>
      <c r="HO123" s="16"/>
      <c r="HP123" s="16"/>
    </row>
    <row r="124" spans="1:224" s="15" customFormat="1" ht="36" customHeight="1">
      <c r="A124" s="64">
        <v>112</v>
      </c>
      <c r="B124" s="73" t="s">
        <v>189</v>
      </c>
      <c r="C124" s="76" t="s">
        <v>163</v>
      </c>
      <c r="D124" s="74">
        <v>366</v>
      </c>
      <c r="E124" s="75" t="s">
        <v>177</v>
      </c>
      <c r="F124" s="70">
        <v>437.77</v>
      </c>
      <c r="G124" s="57"/>
      <c r="H124" s="47"/>
      <c r="I124" s="46" t="s">
        <v>39</v>
      </c>
      <c r="J124" s="48">
        <f t="shared" si="12"/>
        <v>1</v>
      </c>
      <c r="K124" s="49" t="s">
        <v>64</v>
      </c>
      <c r="L124" s="49" t="s">
        <v>7</v>
      </c>
      <c r="M124" s="58"/>
      <c r="N124" s="57"/>
      <c r="O124" s="57"/>
      <c r="P124" s="59"/>
      <c r="Q124" s="57"/>
      <c r="R124" s="57"/>
      <c r="S124" s="59"/>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60">
        <f t="shared" si="7"/>
        <v>160223.82</v>
      </c>
      <c r="BB124" s="61">
        <f t="shared" si="8"/>
        <v>160223.82</v>
      </c>
      <c r="BC124" s="56" t="str">
        <f t="shared" si="9"/>
        <v>INR  One Lakh Sixty Thousand Two Hundred &amp; Twenty Three  and Paise Eighty Two Only</v>
      </c>
      <c r="BE124" s="79">
        <v>387</v>
      </c>
      <c r="BF124" s="79">
        <f t="shared" si="13"/>
        <v>437.77</v>
      </c>
      <c r="BG124" s="79">
        <f t="shared" si="11"/>
        <v>141642</v>
      </c>
      <c r="HL124" s="16"/>
      <c r="HM124" s="16"/>
      <c r="HN124" s="16"/>
      <c r="HO124" s="16"/>
      <c r="HP124" s="16"/>
    </row>
    <row r="125" spans="1:224" s="15" customFormat="1" ht="60" customHeight="1">
      <c r="A125" s="64">
        <v>113</v>
      </c>
      <c r="B125" s="73" t="s">
        <v>190</v>
      </c>
      <c r="C125" s="76" t="s">
        <v>164</v>
      </c>
      <c r="D125" s="74">
        <v>18</v>
      </c>
      <c r="E125" s="75" t="s">
        <v>177</v>
      </c>
      <c r="F125" s="70">
        <v>1548.61</v>
      </c>
      <c r="G125" s="57"/>
      <c r="H125" s="47"/>
      <c r="I125" s="46" t="s">
        <v>39</v>
      </c>
      <c r="J125" s="48">
        <f aca="true" t="shared" si="14" ref="J125:J130">IF(I125="Less(-)",-1,1)</f>
        <v>1</v>
      </c>
      <c r="K125" s="49" t="s">
        <v>64</v>
      </c>
      <c r="L125" s="49" t="s">
        <v>7</v>
      </c>
      <c r="M125" s="58"/>
      <c r="N125" s="57"/>
      <c r="O125" s="57"/>
      <c r="P125" s="59"/>
      <c r="Q125" s="57"/>
      <c r="R125" s="57"/>
      <c r="S125" s="59"/>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60">
        <f t="shared" si="7"/>
        <v>27874.98</v>
      </c>
      <c r="BB125" s="61">
        <f t="shared" si="8"/>
        <v>27874.98</v>
      </c>
      <c r="BC125" s="56" t="str">
        <f t="shared" si="9"/>
        <v>INR  Twenty Seven Thousand Eight Hundred &amp; Seventy Four  and Paise Ninety Eight Only</v>
      </c>
      <c r="BE125" s="79">
        <v>1369</v>
      </c>
      <c r="BF125" s="79">
        <f t="shared" si="13"/>
        <v>1548.61</v>
      </c>
      <c r="BG125" s="79">
        <f t="shared" si="11"/>
        <v>24642</v>
      </c>
      <c r="HL125" s="16"/>
      <c r="HM125" s="16"/>
      <c r="HN125" s="16"/>
      <c r="HO125" s="16"/>
      <c r="HP125" s="16"/>
    </row>
    <row r="126" spans="1:224" s="15" customFormat="1" ht="60" customHeight="1">
      <c r="A126" s="64">
        <v>114</v>
      </c>
      <c r="B126" s="73" t="s">
        <v>179</v>
      </c>
      <c r="C126" s="76" t="s">
        <v>165</v>
      </c>
      <c r="D126" s="74">
        <v>3.6</v>
      </c>
      <c r="E126" s="75" t="s">
        <v>175</v>
      </c>
      <c r="F126" s="70">
        <v>176.47</v>
      </c>
      <c r="G126" s="57"/>
      <c r="H126" s="47"/>
      <c r="I126" s="46" t="s">
        <v>39</v>
      </c>
      <c r="J126" s="48">
        <f t="shared" si="14"/>
        <v>1</v>
      </c>
      <c r="K126" s="49" t="s">
        <v>64</v>
      </c>
      <c r="L126" s="49" t="s">
        <v>7</v>
      </c>
      <c r="M126" s="58"/>
      <c r="N126" s="57"/>
      <c r="O126" s="57"/>
      <c r="P126" s="59"/>
      <c r="Q126" s="57"/>
      <c r="R126" s="57"/>
      <c r="S126" s="59"/>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60">
        <f t="shared" si="7"/>
        <v>635.29</v>
      </c>
      <c r="BB126" s="61">
        <f t="shared" si="8"/>
        <v>635.29</v>
      </c>
      <c r="BC126" s="56" t="str">
        <f t="shared" si="9"/>
        <v>INR  Six Hundred &amp; Thirty Five  and Paise Twenty Nine Only</v>
      </c>
      <c r="BE126" s="79">
        <v>156</v>
      </c>
      <c r="BF126" s="79">
        <f t="shared" si="13"/>
        <v>176.47</v>
      </c>
      <c r="BG126" s="79">
        <f t="shared" si="11"/>
        <v>561.6</v>
      </c>
      <c r="HL126" s="16"/>
      <c r="HM126" s="16"/>
      <c r="HN126" s="16"/>
      <c r="HO126" s="16"/>
      <c r="HP126" s="16"/>
    </row>
    <row r="127" spans="1:224" s="15" customFormat="1" ht="61.5" customHeight="1">
      <c r="A127" s="64">
        <v>115</v>
      </c>
      <c r="B127" s="73" t="s">
        <v>296</v>
      </c>
      <c r="C127" s="76" t="s">
        <v>166</v>
      </c>
      <c r="D127" s="74">
        <v>1152</v>
      </c>
      <c r="E127" s="75" t="s">
        <v>175</v>
      </c>
      <c r="F127" s="70">
        <v>169.68</v>
      </c>
      <c r="G127" s="57"/>
      <c r="H127" s="47"/>
      <c r="I127" s="46" t="s">
        <v>39</v>
      </c>
      <c r="J127" s="48">
        <f t="shared" si="14"/>
        <v>1</v>
      </c>
      <c r="K127" s="49" t="s">
        <v>64</v>
      </c>
      <c r="L127" s="49" t="s">
        <v>7</v>
      </c>
      <c r="M127" s="58"/>
      <c r="N127" s="57"/>
      <c r="O127" s="57"/>
      <c r="P127" s="59"/>
      <c r="Q127" s="57"/>
      <c r="R127" s="57"/>
      <c r="S127" s="59"/>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60">
        <f t="shared" si="7"/>
        <v>195471.36</v>
      </c>
      <c r="BB127" s="61">
        <f t="shared" si="8"/>
        <v>195471.36</v>
      </c>
      <c r="BC127" s="56" t="str">
        <f t="shared" si="9"/>
        <v>INR  One Lakh Ninety Five Thousand Four Hundred &amp; Seventy One  and Paise Thirty Six Only</v>
      </c>
      <c r="BE127" s="79">
        <v>168</v>
      </c>
      <c r="BF127" s="79">
        <f>ROUND(BE127*1.01,2)</f>
        <v>169.68</v>
      </c>
      <c r="BG127" s="79">
        <f t="shared" si="11"/>
        <v>193536</v>
      </c>
      <c r="HL127" s="16"/>
      <c r="HM127" s="16"/>
      <c r="HN127" s="16"/>
      <c r="HO127" s="16"/>
      <c r="HP127" s="16"/>
    </row>
    <row r="128" spans="1:224" s="15" customFormat="1" ht="116.25" customHeight="1">
      <c r="A128" s="64">
        <v>116</v>
      </c>
      <c r="B128" s="73" t="s">
        <v>192</v>
      </c>
      <c r="C128" s="76" t="s">
        <v>167</v>
      </c>
      <c r="D128" s="74">
        <v>360</v>
      </c>
      <c r="E128" s="75" t="s">
        <v>193</v>
      </c>
      <c r="F128" s="70">
        <v>161.6</v>
      </c>
      <c r="G128" s="57"/>
      <c r="H128" s="47"/>
      <c r="I128" s="46" t="s">
        <v>39</v>
      </c>
      <c r="J128" s="48">
        <f t="shared" si="14"/>
        <v>1</v>
      </c>
      <c r="K128" s="49" t="s">
        <v>64</v>
      </c>
      <c r="L128" s="49" t="s">
        <v>7</v>
      </c>
      <c r="M128" s="58"/>
      <c r="N128" s="57"/>
      <c r="O128" s="57"/>
      <c r="P128" s="59"/>
      <c r="Q128" s="57"/>
      <c r="R128" s="57"/>
      <c r="S128" s="59"/>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60">
        <f t="shared" si="7"/>
        <v>58176</v>
      </c>
      <c r="BB128" s="61">
        <f t="shared" si="8"/>
        <v>58176</v>
      </c>
      <c r="BC128" s="56" t="str">
        <f t="shared" si="9"/>
        <v>INR  Fifty Eight Thousand One Hundred &amp; Seventy Six  Only</v>
      </c>
      <c r="BE128" s="79">
        <v>160</v>
      </c>
      <c r="BF128" s="79">
        <f>ROUND(BE128*1.01,2)</f>
        <v>161.6</v>
      </c>
      <c r="BG128" s="79">
        <f t="shared" si="11"/>
        <v>57600</v>
      </c>
      <c r="HL128" s="16"/>
      <c r="HM128" s="16"/>
      <c r="HN128" s="16"/>
      <c r="HO128" s="16"/>
      <c r="HP128" s="16"/>
    </row>
    <row r="129" spans="1:224" s="15" customFormat="1" ht="58.5" customHeight="1">
      <c r="A129" s="64">
        <v>117</v>
      </c>
      <c r="B129" s="73" t="s">
        <v>292</v>
      </c>
      <c r="C129" s="76" t="s">
        <v>168</v>
      </c>
      <c r="D129" s="74">
        <v>9</v>
      </c>
      <c r="E129" s="75" t="s">
        <v>177</v>
      </c>
      <c r="F129" s="70">
        <v>2614.89</v>
      </c>
      <c r="G129" s="57"/>
      <c r="H129" s="47"/>
      <c r="I129" s="46" t="s">
        <v>39</v>
      </c>
      <c r="J129" s="48">
        <f t="shared" si="14"/>
        <v>1</v>
      </c>
      <c r="K129" s="49" t="s">
        <v>64</v>
      </c>
      <c r="L129" s="49" t="s">
        <v>7</v>
      </c>
      <c r="M129" s="58"/>
      <c r="N129" s="57"/>
      <c r="O129" s="57"/>
      <c r="P129" s="59"/>
      <c r="Q129" s="57"/>
      <c r="R129" s="57"/>
      <c r="S129" s="59"/>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60">
        <f t="shared" si="7"/>
        <v>23534.01</v>
      </c>
      <c r="BB129" s="61">
        <f t="shared" si="8"/>
        <v>23534.01</v>
      </c>
      <c r="BC129" s="56" t="str">
        <f t="shared" si="9"/>
        <v>INR  Twenty Three Thousand Five Hundred &amp; Thirty Four  and Paise One Only</v>
      </c>
      <c r="BE129" s="79">
        <v>2589</v>
      </c>
      <c r="BF129" s="79">
        <f>ROUND(BE129*1.01,2)</f>
        <v>2614.89</v>
      </c>
      <c r="BG129" s="79">
        <f t="shared" si="11"/>
        <v>23301</v>
      </c>
      <c r="HL129" s="16"/>
      <c r="HM129" s="16"/>
      <c r="HN129" s="16"/>
      <c r="HO129" s="16"/>
      <c r="HP129" s="16"/>
    </row>
    <row r="130" spans="1:224" s="15" customFormat="1" ht="74.25" customHeight="1">
      <c r="A130" s="64">
        <v>118</v>
      </c>
      <c r="B130" s="73" t="s">
        <v>293</v>
      </c>
      <c r="C130" s="76" t="s">
        <v>169</v>
      </c>
      <c r="D130" s="74">
        <v>80</v>
      </c>
      <c r="E130" s="75" t="s">
        <v>177</v>
      </c>
      <c r="F130" s="70">
        <v>831.23</v>
      </c>
      <c r="G130" s="57"/>
      <c r="H130" s="47"/>
      <c r="I130" s="46" t="s">
        <v>39</v>
      </c>
      <c r="J130" s="48">
        <f t="shared" si="14"/>
        <v>1</v>
      </c>
      <c r="K130" s="49" t="s">
        <v>64</v>
      </c>
      <c r="L130" s="49" t="s">
        <v>7</v>
      </c>
      <c r="M130" s="58"/>
      <c r="N130" s="57"/>
      <c r="O130" s="57"/>
      <c r="P130" s="59"/>
      <c r="Q130" s="57"/>
      <c r="R130" s="57"/>
      <c r="S130" s="59"/>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60">
        <f t="shared" si="7"/>
        <v>66498.4</v>
      </c>
      <c r="BB130" s="61">
        <f t="shared" si="8"/>
        <v>66498.4</v>
      </c>
      <c r="BC130" s="56" t="str">
        <f t="shared" si="9"/>
        <v>INR  Sixty Six Thousand Four Hundred &amp; Ninety Eight  and Paise Forty Only</v>
      </c>
      <c r="BE130" s="79">
        <v>823</v>
      </c>
      <c r="BF130" s="79">
        <f>ROUND(BE130*1.01,2)</f>
        <v>831.23</v>
      </c>
      <c r="BG130" s="79">
        <f t="shared" si="11"/>
        <v>65840</v>
      </c>
      <c r="HL130" s="16"/>
      <c r="HM130" s="16"/>
      <c r="HN130" s="16"/>
      <c r="HO130" s="16"/>
      <c r="HP130" s="16"/>
    </row>
    <row r="131" spans="1:223" s="15" customFormat="1" ht="47.25" customHeight="1">
      <c r="A131" s="28" t="s">
        <v>62</v>
      </c>
      <c r="B131" s="27"/>
      <c r="C131" s="29"/>
      <c r="D131" s="29"/>
      <c r="E131" s="29"/>
      <c r="F131" s="29"/>
      <c r="G131" s="29"/>
      <c r="H131" s="30"/>
      <c r="I131" s="30"/>
      <c r="J131" s="30"/>
      <c r="K131" s="30"/>
      <c r="L131" s="31"/>
      <c r="BA131" s="43">
        <f>SUM(BA13:BA130)</f>
        <v>19818296.05</v>
      </c>
      <c r="BB131" s="43">
        <f>SUM(BB13:BB130)</f>
        <v>19818296.05</v>
      </c>
      <c r="BC131" s="26" t="str">
        <f>SpellNumber($E$2,BB131)</f>
        <v>INR  One Crore Ninety Eight Lakh Eighteen Thousand Two Hundred &amp; Ninety Six  and Paise Five Only</v>
      </c>
      <c r="HK131" s="16">
        <v>4</v>
      </c>
      <c r="HL131" s="16" t="s">
        <v>41</v>
      </c>
      <c r="HM131" s="16" t="s">
        <v>61</v>
      </c>
      <c r="HN131" s="16">
        <v>10</v>
      </c>
      <c r="HO131" s="16" t="s">
        <v>38</v>
      </c>
    </row>
    <row r="132" spans="1:223" s="18" customFormat="1" ht="33.75" customHeight="1">
      <c r="A132" s="28" t="s">
        <v>66</v>
      </c>
      <c r="B132" s="27"/>
      <c r="C132" s="67"/>
      <c r="D132" s="32"/>
      <c r="E132" s="33" t="s">
        <v>69</v>
      </c>
      <c r="F132" s="40"/>
      <c r="G132" s="34"/>
      <c r="H132" s="17"/>
      <c r="I132" s="17"/>
      <c r="J132" s="17"/>
      <c r="K132" s="35"/>
      <c r="L132" s="36"/>
      <c r="M132" s="37"/>
      <c r="O132" s="15"/>
      <c r="P132" s="15"/>
      <c r="Q132" s="15"/>
      <c r="R132" s="15"/>
      <c r="S132" s="15"/>
      <c r="BA132" s="39">
        <f>IF(ISBLANK(F132),0,IF(E132="Excess (+)",ROUND(BA131+(BA131*F132),2),IF(E132="Less (-)",ROUND(BA131+(BA131*F132*(-1)),2),IF(E132="At Par",BA131,0))))</f>
        <v>0</v>
      </c>
      <c r="BB132" s="41">
        <f>ROUND(BA132,0)</f>
        <v>0</v>
      </c>
      <c r="BC132" s="26" t="str">
        <f>SpellNumber($E$2,BA132)</f>
        <v>INR Zero Only</v>
      </c>
      <c r="HK132" s="19"/>
      <c r="HL132" s="19"/>
      <c r="HM132" s="19"/>
      <c r="HN132" s="19"/>
      <c r="HO132" s="19"/>
    </row>
    <row r="133" spans="1:223" s="18" customFormat="1" ht="41.25" customHeight="1">
      <c r="A133" s="28" t="s">
        <v>65</v>
      </c>
      <c r="B133" s="27"/>
      <c r="C133" s="83" t="str">
        <f>SpellNumber($E$2,BA132)</f>
        <v>INR Zero Only</v>
      </c>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4"/>
      <c r="HK133" s="19"/>
      <c r="HL133" s="19"/>
      <c r="HM133" s="19"/>
      <c r="HN133" s="19"/>
      <c r="HO133" s="19"/>
    </row>
    <row r="134" spans="2:223" s="12" customFormat="1" ht="15">
      <c r="B134" s="68"/>
      <c r="C134" s="20"/>
      <c r="D134" s="20"/>
      <c r="E134" s="20"/>
      <c r="F134" s="20"/>
      <c r="G134" s="20"/>
      <c r="H134" s="20"/>
      <c r="I134" s="20"/>
      <c r="J134" s="20"/>
      <c r="K134" s="20"/>
      <c r="L134" s="20"/>
      <c r="M134" s="20"/>
      <c r="O134" s="20"/>
      <c r="BA134" s="20"/>
      <c r="BC134" s="20"/>
      <c r="HK134" s="13"/>
      <c r="HL134" s="13"/>
      <c r="HM134" s="13"/>
      <c r="HN134" s="13"/>
      <c r="HO134" s="13"/>
    </row>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sheetData>
  <sheetProtection password="D9BE" sheet="1" selectLockedCells="1"/>
  <mergeCells count="8">
    <mergeCell ref="A9:BC9"/>
    <mergeCell ref="C133:BC133"/>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2">
      <formula1>IF(E132="Select",-1,IF(E132="At Par",0,0))</formula1>
      <formula2>IF(E132="Select",-1,IF(E132="At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2">
      <formula1>0</formula1>
      <formula2>IF(E132&lt;&gt;"Select",99.9,0)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2">
      <formula1>0</formula1>
      <formula2>99.9</formula2>
    </dataValidation>
    <dataValidation type="list" allowBlank="1" showInputMessage="1" showErrorMessage="1" sqref="E132">
      <formula1>"Select, Excess (+), Less (-)"</formula1>
    </dataValidation>
    <dataValidation type="decimal" allowBlank="1" showInputMessage="1" showErrorMessage="1" promptTitle="Quantity" prompt="Please enter the Quantity for this item. " errorTitle="Invalid Entry" error="Only Numeric Values are allowed. " sqref="D86:D90 D114 F13 D13 F86:F90 F69:F7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30">
      <formula1>0</formula1>
      <formula2>999999999999999</formula2>
    </dataValidation>
    <dataValidation allowBlank="1" showInputMessage="1" showErrorMessage="1" promptTitle="Units" prompt="Please enter Units in text" sqref="E127:E130 E119:E125 E105:E117 E97:E103 E85:E95 E13 E69:E70"/>
    <dataValidation type="list" allowBlank="1" showInputMessage="1" showErrorMessage="1" sqref="L124 L125 L126 L127 L128 L12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30">
      <formula1>"INR"</formula1>
    </dataValidation>
    <dataValidation type="decimal" allowBlank="1" showInputMessage="1" showErrorMessage="1" promptTitle="Rate Entry" prompt="Please enter the Basic Price in Rupees for this item. " errorTitle="Invaid Entry" error="Only Numeric Values are allowed. " sqref="G13:H1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3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0">
      <formula1>0</formula1>
      <formula2>999999999999999</formula2>
    </dataValidation>
    <dataValidation type="list" showInputMessage="1" showErrorMessage="1" sqref="I13:I130">
      <formula1>"Excess(+), Less(-)"</formula1>
    </dataValidation>
    <dataValidation allowBlank="1" showInputMessage="1" showErrorMessage="1" promptTitle="Addition / Deduction" prompt="Please Choose the correct One" sqref="J13:J130"/>
    <dataValidation type="list" allowBlank="1" showInputMessage="1" showErrorMessage="1" sqref="K13:K130">
      <formula1>"Partial Conversion, Full Conversion"</formula1>
    </dataValidation>
    <dataValidation allowBlank="1" showInputMessage="1" showErrorMessage="1" promptTitle="Itemcode/Make" prompt="Please enter text" sqref="C13:C130"/>
    <dataValidation type="decimal" allowBlank="1" showInputMessage="1" showErrorMessage="1" errorTitle="Invalid Entry" error="Only Numeric Values are allowed. " sqref="A13:A130">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1" t="s">
        <v>3</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2019-03-20T12:31:41Z</cp:lastPrinted>
  <dcterms:created xsi:type="dcterms:W3CDTF">2009-01-30T06:42:42Z</dcterms:created>
  <dcterms:modified xsi:type="dcterms:W3CDTF">2019-11-19T06:31:20Z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