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<sst xmlns="http://schemas.openxmlformats.org/spreadsheetml/2006/main" count="1126" uniqueCount="413">
  <si>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</si>
  <si>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</si>
  <si>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</si>
  <si>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</si>
  <si>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</si>
  <si>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</si>
  <si>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</si>
  <si>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</si>
  <si>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</si>
  <si>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</si>
  <si>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</si>
  <si>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</si>
  <si>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</si>
  <si>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</si>
  <si>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</si>
  <si>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</si>
  <si>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</si>
  <si>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</si>
  <si>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</si>
  <si>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</si>
  <si>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</si>
  <si>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</si>
  <si>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</si>
  <si>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</si>
  <si>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</si>
  <si>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</si>
  <si>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</si>
  <si>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</si>
  <si>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</si>
  <si>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</si>
  <si>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</si>
  <si>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</si>
  <si>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</si>
  <si>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</si>
  <si>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</si>
  <si>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</si>
  <si>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</si>
  <si>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</si>
  <si>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</si>
  <si>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</si>
  <si>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</si>
  <si>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</si>
  <si>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</si>
  <si>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</si>
  <si>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</si>
  <si>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</si>
  <si>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</si>
  <si>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</si>
  <si>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</si>
  <si>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</si>
  <si>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</si>
  <si>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</si>
  <si>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</si>
  <si>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</si>
  <si>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</si>
  <si>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</si>
  <si>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</si>
  <si>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</si>
  <si>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</si>
  <si>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</si>
  <si>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</si>
  <si>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</si>
  <si>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</si>
  <si>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</si>
  <si>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</si>
  <si>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</si>
  <si>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</si>
  <si>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</si>
  <si>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</si>
  <si>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</si>
  <si>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</si>
  <si>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</si>
  <si>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</si>
  <si>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</si>
  <si>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</si>
  <si>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</si>
  <si>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</si>
  <si>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</si>
  <si>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</si>
  <si>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</si>
  <si>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</si>
  <si>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</si>
  <si>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</si>
  <si>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</si>
  <si>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</si>
  <si>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</si>
  <si>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</si>
  <si>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</si>
  <si>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</si>
  <si>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</si>
  <si>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</si>
  <si>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</si>
  <si>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</si>
  <si>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</si>
  <si>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</si>
  <si>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</si>
  <si>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</si>
  <si>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</si>
  <si>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</si>
  <si>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</si>
  <si>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</si>
  <si>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</si>
  <si>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</si>
  <si>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</si>
  <si>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</si>
  <si>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</si>
  <si>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</si>
  <si>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</si>
  <si>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</si>
  <si>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</si>
  <si>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</si>
  <si>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</si>
  <si>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</si>
  <si>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</si>
  <si>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</si>
  <si>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</si>
  <si>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</si>
  <si>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</si>
  <si>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</si>
  <si>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</si>
  <si>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</si>
  <si>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</si>
  <si>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</si>
  <si>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</si>
  <si>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</si>
  <si>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</si>
  <si>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</si>
  <si>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</si>
  <si>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</si>
  <si>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</si>
  <si>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</si>
  <si>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</si>
  <si>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</si>
  <si>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</si>
  <si>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</si>
  <si>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</si>
  <si>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</si>
  <si>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</si>
  <si>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</si>
  <si>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</si>
  <si>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</si>
  <si>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</si>
  <si>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</si>
  <si>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</si>
  <si>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</si>
  <si>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</si>
  <si>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</si>
  <si>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</si>
  <si>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</si>
  <si>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</si>
  <si>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</si>
  <si>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</si>
  <si>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</si>
  <si>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</si>
  <si>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</si>
  <si>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</si>
  <si>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</si>
  <si>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</si>
  <si>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</si>
  <si>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</si>
  <si>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</si>
  <si>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</si>
  <si>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</si>
  <si>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</si>
  <si>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</si>
  <si>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</si>
  <si>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</si>
  <si>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</si>
  <si>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</si>
  <si>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</si>
  <si>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</si>
  <si>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</si>
  <si>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</si>
  <si>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</si>
  <si>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</si>
  <si>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</si>
  <si>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</si>
  <si>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</si>
  <si>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</si>
  <si>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</si>
  <si>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</si>
  <si>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</si>
  <si>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</si>
  <si>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</si>
  <si>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</si>
  <si>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</si>
  <si>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</si>
  <si>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</si>
  <si>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</si>
  <si>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</si>
  <si>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</si>
  <si>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</si>
  <si>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</si>
  <si>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</si>
  <si>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</si>
  <si>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</si>
  <si>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</si>
  <si>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</si>
  <si>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</si>
  <si>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</si>
  <si>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</si>
  <si>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</si>
  <si>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</si>
  <si>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</si>
  <si>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</si>
  <si>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</si>
  <si>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</si>
  <si>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</si>
  <si>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</si>
  <si>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</si>
  <si>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</si>
  <si>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</si>
  <si>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</si>
  <si>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</si>
  <si>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</si>
  <si>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</si>
  <si>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</si>
  <si>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</si>
  <si>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</si>
  <si>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</si>
  <si>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Mtr.</t>
  </si>
  <si>
    <t>Each</t>
  </si>
  <si>
    <t>set</t>
  </si>
  <si>
    <t>mtr</t>
  </si>
  <si>
    <t>each</t>
  </si>
  <si>
    <t>BI01010001010000000000000515BI0100001113</t>
  </si>
  <si>
    <t>BI01010001010000000000000515BI0100001114</t>
  </si>
  <si>
    <t>Sqm</t>
  </si>
  <si>
    <t>Civil works</t>
  </si>
  <si>
    <t>Qntl</t>
  </si>
  <si>
    <t>Labour for punching hole in plastic water storage tank upto 50 mm dia.</t>
  </si>
  <si>
    <t>SqM</t>
  </si>
  <si>
    <t>CuM.</t>
  </si>
  <si>
    <t>INR  One Lakh Ninety Four Thousand  &amp;Forty  Only</t>
  </si>
  <si>
    <t>Labour for Chipping of concrete surface before taking up Plastering work.</t>
  </si>
  <si>
    <t>Rm</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</si>
  <si>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</si>
  <si>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</si>
  <si>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</si>
  <si>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 xml:space="preserve">(ii) Anodised aluminium floor door stopper
</t>
  </si>
  <si>
    <t>Anodised aliminium D-type handle of approved quality manufactured from extruded section conforming to I.S. specification (I.S. 230/72) fitted and fixed complete:(a) With continuous plate base (Hexagonal / Round rod) (v) 125 mm grip x 12 mm dia rod.</t>
  </si>
  <si>
    <t>Sq.M</t>
  </si>
  <si>
    <t>Supplying, fitting and fixing best quality Indian make mirror 5.5 mm thick with silvering as per I.S.I. specifications supported on fibre glass frame of any colour, frame size 550 mm X 400 mm</t>
  </si>
  <si>
    <t>Supplying, fitting and fixing pedestal of approved make for wash basin (white)</t>
  </si>
  <si>
    <t>Stripping off worn out plaster and raking out joints of walls, celings etc. upto any height and in any floor including removing rubbish within a lead of 75m as directed.</t>
  </si>
  <si>
    <t>Dismantling R.C. floor, roof, beams etc. including cutting rods and removing rubbish as directed within a lead of 75 m. including stacking of steel bars. (a) In ground floor including roof.  ground floor</t>
  </si>
  <si>
    <t>Dismantling all types of plain cement concrete works, stacking serviceable materials at site and removing rubbish as directed within a lead of 75 m.  In ground floor including roof. (a) upto 150 mm. thick ground floor</t>
  </si>
  <si>
    <t>Dismantling all types of masonry excepting cement concrete plain or reinforced, stacking serviceable materials at site and removing rubbish as directed within a lead of 75 m. a) In ground floor including roof. ground floor</t>
  </si>
  <si>
    <t>Removalof rubbish,earth etc.from the working site and disposal of thesame beyond the compound ,inconformity with the Municipal/Corporation Rules for such disposal, loading in to truckand cleaning the site in all respect as per direction of Engineer in charge</t>
  </si>
  <si>
    <t>(I) Cement concrete with graded stone ballast (40 mm size excluding shuttering) In ground floor (A)With Pakur  Variety 1:3:6</t>
  </si>
  <si>
    <t>Ordinary Cement concrete (mix 1:1.5:3) with graded stone chips (20 mm nominal size) excluding shuttering and reinforcement if any, in ground floor as per relevant IS codes.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</si>
  <si>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</si>
  <si>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</si>
  <si>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Brick work with 1st class bricks in cement mortar (1:6) (a) In foundation and plinth</t>
  </si>
  <si>
    <t>Brick work with 1st class bricks in cement mortar (1:6) in   (b) Ground Floor Superstructure</t>
  </si>
  <si>
    <t>125 mm. thick brick work with 1st class bricks in cement mortar (1:4)in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</si>
  <si>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(i) Coloured decorative With Sand Cement Mortar (1:4) 20 mm thick &amp; 2 mm thick cement slurry at back side of tiles using cement @ 2.91 Kg/Sq.m &amp; joint filling using white cement slurry @ 0.20kg/Sq.m. (A) Floor(b) Area of each tile above 0.09 Sq.m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</si>
  <si>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above 0.09 Sq.m(i) Coloured decorative   Ground floor</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</si>
  <si>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-charge.a) 20 mm thick   Ground floor</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</si>
  <si>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t>
  </si>
  <si>
    <t>Applying epoxy based reactive joining agent for joining the old concrete with fresh concrete to be applied within manufacturer's specified time as per manufacturers specification. (0.4 Kg / m² of concrete surface).</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</si>
  <si>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(I) With application slurry @1.75 kg/ Sq.m, 20 mm sand cement mortar (1:4) &amp; 2 mm thick cement slurry at back side of tiles, 0.2 kg/ Sq.m white cement for joint filling with pigment. (B) Light Colour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</si>
  <si>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(iii) 35 mm. thick  Ground floor</t>
  </si>
  <si>
    <t>Supplying, fitting and fixing Black Stone slab used in Kitchen slab, alcove, wardrobe etc. laid and jointed with necessary adhesive Cement mortar (1:2) including grinding or polishing as per direction of Engineer-in -Charge in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</si>
  <si>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</si>
  <si>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</si>
  <si>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c) 15mm thick plaster INSIDE Ground floor</t>
  </si>
  <si>
    <t>Net Cement Punning above 1.5mm thick in Wall dado,Window Sill Floor and Drain etc Note Cement 0.152 cum 100 Sqmts Ground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</si>
  <si>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</si>
  <si>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</si>
  <si>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</si>
  <si>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</si>
  <si>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
On steel or other metal surface.
With super gloss (hi-gloss) -
Two coats (with any shade except white)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</si>
  <si>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All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</si>
  <si>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One Coat  Ground floor</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</si>
  <si>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</si>
  <si>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Ground floor</t>
  </si>
  <si>
    <t>White washing including cleaning and smoothening surface thoroughly.(b) Two coats (to be done on specific instruction).</t>
  </si>
  <si>
    <t>Scraping of moss, blisters etc.thoroughly from exterior surface of walls necessitating the use of scraper, wire brush etc.(Payment against this item will be made only when this has been done on the specific direction of the Engineer-in-charge)  All floor</t>
  </si>
  <si>
    <t>Scraping and removing greasy soot from walls or ceiling of kitchen or similar smoke affected rooms and preparing the surface. All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</si>
  <si>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</si>
  <si>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a) M.S.or W.I. Ornamental grill of approved design joints continuously welded with M.S,W.I. Flats and bars of windows, railing etc. fitted and fixed with necessary screws and lugs in ground floor.(i) Grill weighing above 10 Kg./sq. Mtr upto 16kg/sq.mtr.GROUND FLOOR</t>
  </si>
  <si>
    <t xml:space="preserve">Supplying best Indian sheet glass panes set in putty and fitted and fixed with nails and putty complete. (In all floors for internal wall &amp; upto 6 m height for external wall) (ii) 4 mm thick </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</si>
  <si>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</si>
  <si>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35 mm thick shutters (single leaf)</t>
  </si>
  <si>
    <t>Panel shutters of door and window, as per design (each panel consisting of single plank without joint), including fitting and fixing the same in position but excluding the cost of hinge and other fittings. In ground floor. (In case of non-supply of single plank, penal rate of reduction of 20% will be made)(iii) 35mm thick shutters with 19mm thick panel of size 30 to 45 cm.(a) Ordinary Teak Wood. Ground Floor</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</si>
  <si>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70mm</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</si>
  <si>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criteria.(ii) 25 mm thick
</t>
  </si>
  <si>
    <t>(v) Two point nose aluminium handle including fitting and fixing.</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</si>
  <si>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</si>
  <si>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</si>
  <si>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</si>
  <si>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</si>
  <si>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 xml:space="preserve">Supply of UPVC pipes (B Type) and fittings conforming to IS-13592-1992 (A) (i) Single Socketed 3 Mtr. Length b) 110 mm </t>
  </si>
  <si>
    <t xml:space="preserve">Supply of UPVC pipes (B Type) and fittings conforming to IS-13592-1992 (A) (i) Single Socketed 3 Mtr. Length c) 160 mm </t>
  </si>
  <si>
    <t>Supply of UPVC pipes (B Type) and fittings conforming to IS-13592-1992 (B) Fittings (i) Coupler (a) 75 mm</t>
  </si>
  <si>
    <t xml:space="preserve">Supply of UPVC pipes (B Type) and fittings conforming to IS-13592-1992 (B) Fittings (i) Coupler b) 110 mm </t>
  </si>
  <si>
    <t xml:space="preserve">Supply of UPVC pipes (B Type) and fittings conforming to IS-13592-1992 (B) Fittings (i) Coupler c) 160 mm </t>
  </si>
  <si>
    <t>Supply of UPVC pipes (B Type) and fittings conforming to IS-13592-1992 (B) Fittings (ii) Plain Tee (a) 75 mm</t>
  </si>
  <si>
    <t xml:space="preserve">Supply of UPVC pipes (B Type) and fittings conforming to IS-13592-1992 (B) Fittings (ii) Plain Tee b) 110 mm </t>
  </si>
  <si>
    <t xml:space="preserve">Supply of UPVC pipes (B Type) and fittings conforming to IS-13592-1992 (B) Fittings (ii) Plain Tee c) 160 mm </t>
  </si>
  <si>
    <t>Supply of UPVC pipes (B Type) and fittings conforming to IS-13592-1992 (B) Fittings (iii) Door Tee (a) 75 mm</t>
  </si>
  <si>
    <t xml:space="preserve">Supply of UPVC pipes (B Type) and fittings conforming to IS-13592-1992 (B) Fittings (iii) Door Tee b) 110 mm </t>
  </si>
  <si>
    <t xml:space="preserve">Supply of UPVC pipes (B Type) and fittings conforming to IS-13592-1992 (B) Fittings (iii) Door Tee c) 160 mm </t>
  </si>
  <si>
    <t>Supply of UPVC pipes (B Type) and fittings conforming to IS-13592-1992 (B) Fittings iv) Door Tee(LH) &amp; (RH) (a) 75 mm</t>
  </si>
  <si>
    <t xml:space="preserve">Supply of UPVC pipes (B Type) and fittings conforming to IS-13592-1992 (B) Fittings iv) Door Tee(LH) &amp; (RH) b) 110 mm </t>
  </si>
  <si>
    <t>Supply of UPVC pipes (B Type) and fittings conforming to IS-13592-1992 (B) Fittings v) Plain Y (a) 75 mm</t>
  </si>
  <si>
    <t xml:space="preserve">Supply of UPVC pipes (B Type) and fittings conforming to IS-13592-1992 (B) Fittings v) Plain Y b) 110 mm </t>
  </si>
  <si>
    <t xml:space="preserve">Supply of UPVC pipes (B Type) and fittings conforming to IS-13592-1992 (B) Fittings v) Plain Y c) 160 mm </t>
  </si>
  <si>
    <t>Supply of UPVC pipes (B Type) and fittings conforming to IS-13592-1992 (B) Fittings x) Bend 87.5º (a) 75 mm</t>
  </si>
  <si>
    <t xml:space="preserve">Supply of UPVC pipes (B Type) and fittings conforming to IS-13592-1992 (B) Fittings x) Bend 87.5º b) 110 mm </t>
  </si>
  <si>
    <t xml:space="preserve">Supply of UPVC pipes (B Type) and fittings conforming to IS-13592-1992 (B) Fittings x) Bend 87.5º c) 160 mm </t>
  </si>
  <si>
    <t>Supply of UPVC pipes (B Type) and fittings conforming to IS-13592-1992 (B) Fittings xi) Door Bend (T.S.) (a) 75 mm</t>
  </si>
  <si>
    <t xml:space="preserve">Supply of UPVC pipes (B Type) and fittings conforming to IS-13592-1992 (B) Fittings xi) Door Bend (T.S.) b) 110 mm </t>
  </si>
  <si>
    <t xml:space="preserve">Supply of UPVC pipes (B Type) and fittings conforming to IS-13592-1992 (B) Fittings xi) Door Bend (T.S.) c) 160 mm </t>
  </si>
  <si>
    <t>Supply of UPVC pipes (B Type) and fittings conforming to IS-13592-1992 (B) Fittings xiv) Cross Tee with Door (a) 75 mm</t>
  </si>
  <si>
    <t xml:space="preserve">Supply of UPVC pipes (B Type) and fittings conforming to IS-13592-1992 (B) Fittings xiv) Cross Tee with Door b) 110 mm </t>
  </si>
  <si>
    <t>Supply of UPVC pipes (B Type) and fittings conforming to IS-13592-1992 (B) Fittings xv) Vent Cowl (a) 75 mm</t>
  </si>
  <si>
    <t xml:space="preserve">Supply of UPVC pipes (B Type) and fittings conforming to IS-13592-1992 (B) Fittings xv) Vent Cowl b) 110 mm </t>
  </si>
  <si>
    <t xml:space="preserve">Supply of UPVC pipes (B Type) and fittings conforming to IS-13592-1992 (B) Fittings xv) Vent Cowl c) 160 mm </t>
  </si>
  <si>
    <t>Supply of UPVC pipes (B Type) and fittings conforming to IS-13592-1992 (B) Fittings xvi) Pipe Clip (a) 75 mm</t>
  </si>
  <si>
    <t xml:space="preserve">Supply of UPVC pipes (B Type) and fittings conforming to IS-13592-1992 (B) Fittings xvi) Pipe Clip b) 110 mm </t>
  </si>
  <si>
    <t xml:space="preserve">Supply of UPVC pipes (B Type) and fittings conforming to IS-13592-1992 (B) Fittings xvi) Pipe Clip c) 160 mm </t>
  </si>
  <si>
    <t>Supply of UPVC pipes (B Type) and fittings conforming to IS-13592-1992 (B) Fittings xIv) Round Jali  75 mm</t>
  </si>
  <si>
    <t>Supply of UPVC pipes (B Type) and fittings conforming to IS-13592-1992 (B) Fittings xIvi) Door Cap (a) 75 mm</t>
  </si>
  <si>
    <t>Supply of UPVC pipes (B Type) and fittings conforming to IS-13592-1992 (B) Fittings xIvi) Door Cap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</si>
  <si>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</si>
  <si>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</si>
  <si>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iii) 160 mm </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</si>
  <si>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 75 mm</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</si>
  <si>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 110 mm </t>
  </si>
  <si>
    <t xml:space="preserve">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(B) Under ground iii) 160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</si>
  <si>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</si>
  <si>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</si>
  <si>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</si>
  <si>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</si>
  <si>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</si>
  <si>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</si>
  <si>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</si>
  <si>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Supplying, fitting and fixing Peet's valve fullway gunmetal standard pattern best quality of approved brand bearing I.S.I. marking with fittings (tested to 21 kg per sq. cm.). 15mm</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</si>
  <si>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</si>
  <si>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Supplying, fitting and fixing Anglo-Indian W.C. in white glazed vitreous china ware of approved make complete in position with necessary bolts, nuts etc. With 'P' trap (without vent)</t>
  </si>
  <si>
    <t>Cleaning E.P. or Anglo-Indian W.C. with acid.</t>
  </si>
  <si>
    <t>Removing chokage of water closet.</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</si>
  <si>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</si>
  <si>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</si>
  <si>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</si>
  <si>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</si>
  <si>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</si>
  <si>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</si>
  <si>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pillar cock of approved make. b) PTMT Pillar Cock - 15 mm. (Prayag or equivalent).</t>
  </si>
  <si>
    <t>Dismantling pillar cock of wash basin.each</t>
  </si>
  <si>
    <t>Supplying, fitting and fixing soap holder.
PTMT (Prayag or equivalent)</t>
  </si>
  <si>
    <t>Supplying, fitting and fixing PTMT Smart Shelf of approved make of size
300 mm.</t>
  </si>
  <si>
    <t>Supplying, fitting and fixing towel rail with two brackets.
C.P. over brass
iii) 25 mm dia. and 750 mm long</t>
  </si>
  <si>
    <t>Supplying, fitting and fixing stainless steel sink complete with waste fittings and two coats of painting of C.I. brackets.
Sink only
530 mm X 430 mm x 180 mm</t>
  </si>
  <si>
    <t>Cleaning wash basin/ sink with acid.</t>
  </si>
  <si>
    <t>(g) PTMT overhead shower ( Prayag or equivalent)(ii) 150 mm round</t>
  </si>
  <si>
    <t>Supplying P.V.C. water storage tank of approved quality with closed top with lid (Black) - Multilayer (b) 1000 litre capacity</t>
  </si>
  <si>
    <t>Labour for hoisting plastic water storage tank. (i) Upto 1500 litre capacity.</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</si>
  <si>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</si>
  <si>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 Payment will be made separetly on the basis of actual height based on relevant
I.S.Code. (ii) For 20 users
A) With Pakur variety. (SAIL/TATA/RINL)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</si>
  <si>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</si>
  <si>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t>Removing sludge from septic tank, soak well etc. by methor labour including disposal of the same outside the compound as directed. Upto 50 users:- Within a lead of 150 metre</t>
  </si>
  <si>
    <t>Cleaning silt of inspection pit.</t>
  </si>
  <si>
    <t>Dismantling &amp; Refixing pit cover</t>
  </si>
  <si>
    <t>Supplying, fitting and fixing in position C.I. manhole/ pit cover with rim.a) Round (i) 450 mm X 100 mm X 21 kg (approx.)</t>
  </si>
  <si>
    <t>Cleaning soak pit by removing the top slab and replacing inner filling with jhama bats and repairing the pit as necessary including fitting the slab.</t>
  </si>
  <si>
    <t>Cleaning silt of master trap pit.</t>
  </si>
  <si>
    <t>Sqm.</t>
  </si>
  <si>
    <t>Cum.</t>
  </si>
  <si>
    <t>MT.</t>
  </si>
  <si>
    <t>Sq. M</t>
  </si>
  <si>
    <t>sqm.</t>
  </si>
  <si>
    <t>sq.m.</t>
  </si>
  <si>
    <t>Supply &amp; fixing of 240V 32A DP MCB (Legrand) in DP SS enclosure (Legrand) incl earthing attachment. (Pwd page-D6,9 Item no.7;11)</t>
  </si>
  <si>
    <t>Supply &amp; Fixing (2+12) way SPN MCBDB (Legrand cat no- 607712) with IP-42/43 protection Concealed in wall &amp; mending good the damages to original finish incl. Interconnection    with suitable copper wire &amp; nuetral link incl. earthing attachment comprising with the following (All Legrand):(Pwd page-D 6;9 Item no. 7,13)
a) 63A DP MCB isolator &amp; necy. connection  --- 1 no
b) 6 to 25A SP MCB as required breaking capacity 
    10KA &amp; C characteristic                                    ---- 12 nos</t>
  </si>
  <si>
    <t>Supply &amp; Fixing (2+8) way SPN MCBDB (Legrand cat no- 607711) with IP-42/43 protection Concealed in wall &amp; mending good the damages to original finish incl. Interconnection    with suitable copper wire &amp; nuetral link incl. earthing attachment comprising with the following (All Legrand):(Pwd page-D 6;9 Item no. 7,13)
a) 40A DP MCB isolator &amp; necy. connection  --- 1 no
b) 6 to 25A SP MCB as required breaking capacity 
    10KA &amp; C characteristic                                    ---- 8 nos</t>
  </si>
  <si>
    <t xml:space="preserve">Laying of the following Alu. armoured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rammed(Pwd page-F2 Item no. 1 (a)                                                                                                                      2 x 6 sq mm </t>
  </si>
  <si>
    <t>Laying of the following XLPE Al armoured cable after  cutting floor /pavement / wall and making holes incl, embedding tha cable at an average depth as below  &amp; mending good the damages to original finish:-(Pwd page-F 3 Item no. 5)                                            2x 10 sq mm ( dp to spn)</t>
  </si>
  <si>
    <t>Laying of the following XLPE Al armoured cable after  cutting floor /pavement / wall and making holes incl, embedding tha cable at an average depth as below  &amp; mending good the damages to original finish:-(Pwd page-F 3 Item no. 5)                                       2 x6 sq mm</t>
  </si>
  <si>
    <t>Supply &amp; drawing of 1.1 Kv grade single core stranded 'FR' Pvc insulated &amp; unsheathed copper wire (brand appr by EIC) of the following sizes through alkathene pipe recessed in wall. (Pwd page-E9 Item no. 1)                                                                2x4+1x2.5 sq mm though 25mm Alka Pipe(AC )</t>
  </si>
  <si>
    <t>Supply &amp; drawing of 1.1 Kv grade single core stranded 'FR' Pvc insulated &amp; unsheathed copper wire (brand appr by EIC) of the following sizes through alkathene pipe recessed in wall. (Pwd page-E9 Item no. 1)                                                           2x2.5+1x1.5 sqmm through 19mm Alka.pipe ( P/P)</t>
  </si>
  <si>
    <t>Supply &amp; drawing of 1.1 Kv grade single core stranded 'FR' Pvc insulated &amp; unsheathed copper wire (brand appr by EIC) of the following sizes through alkathene pipe recessed in wall. (Pwd page-E9 Item no. 1)                                                                      3x1.5 sq mm through 19mm Alkathene pipe</t>
  </si>
  <si>
    <t>Distribution wiring in 1.1 KV grade 2x22/0.3 (1.5 sqmm) single core stranded 'FR' PVC insulated &amp; unsheathed copper wire with 1x22/0.3 (1.5 sqmm) single core stranded 'FR' PVC insulated &amp; unsheathed copper wire (Brand approved by EIC) for ECC in 19 mm bore, 3 mm thick polythene pipe complete with all accessories embedded in wall for horizontal &amp; vertical runs and in suitable size PVC casing-capping (Precision make) for ceiling portion only, incl. necy. fittings etc. to light/fan/call bell point with Modular type switch (Brand approved by EIC) fixed on Modular GI switch board with top cover plate and 2 no. suitable size “Ph &amp; N” copper bar &amp; earthing attachment flushed in wall incl. mending good damages to original finish [only PVC casing-capping on ceiling and remaining portion concealed] (AVG run 6 mtr)(Pwd page-E23 Item no.8)</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</si>
  <si>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board)(Pwd page-E20 Item no.3)</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</si>
  <si>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mtr)(Pwd page-E20 Item no.3)</t>
  </si>
  <si>
    <t>Supply &amp; fixing of Modular type computer plug  board of 8module GI box with cover plate recessed in wall comprising of the following(All cabtree):
a) 16A socket                                ---1 set                                                                                                          b) 16 a switch                             --- 2 set
b) 6A socket                                --- 2 sets</t>
  </si>
  <si>
    <t>Supply &amp; Fixing 240 V, 25 A, Modular type starter (Brand approved by EIC) with 25A Modular switch type DP MCB (CCurve) and 4 Module GI Modular type switch board with 4 Module top cover plate flushed in wall incl. S&amp;F switch board and cover plate and making necy. connections with PVC Cu
wire and earth continuity wire etc(Pwd page-E19  Item no.17)</t>
  </si>
  <si>
    <t xml:space="preserve">Supply &amp; Fixing 240 V, 25 A, 3 pin Modular type plug socket (Brand approved by EIC), without plug top and switch with 2 Module GI Modular type switch board with top cover plate flushed in wall and making necy. connections with PVC Cu wire and earth continuity wirE  (AC )(Pwd page-E17  Item no.5(a)
</t>
  </si>
  <si>
    <t>Supply &amp; fixing of Modular type 16A  3 pin modular type plug socket (Brand approved by EIC) with 16 A Modular type switch  without  plug top on of 4 module GI box with cover plate recessed in wall comprising of the following (All cabtree):               (Pwd page-E18  Item no.9(b)                                                                                                                                              a) 16A switch                                                            ---1 set 
b)16A socket                                                             - -  1 set</t>
  </si>
  <si>
    <t>Supplying and fixing PVC Rigid Conduit 'FR' [Precision Make] on wall, ceiling with saddles and other accessories as required and mending good damages to building works(PWD page E-16 Item no.7)                                                                                     20mm size</t>
  </si>
  <si>
    <t>Supplying and fixing PVC Rigid Conduit 'FR' [Precision Make] on wall, ceiling with saddles and other accessories as required and mending good damages to building works(PWD page E-16 Item no.7)                                                                                                                 25 mm size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</si>
  <si>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19 mm dia 3mm thick polythene pipe without earth continuity wire</t>
  </si>
  <si>
    <t>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tackles(Pwd page-E 3   Item no.6,7)                                                                                                                                                  25 mm dia 3mm thick polythene pipe without earth continuity wire</t>
  </si>
  <si>
    <t>Fixing only singal / twin fluorescent light complete with all accessories directly on wall/ceilinh/HW round block and suitable size of MS fastener,ceiling plate, nipples etc. as required(Pwd page-C 2   Item no.14(D)</t>
  </si>
  <si>
    <t>Supply &amp; Fixing louver AL shutter on wall with necy. bolts &amp; nuts (6 mm
dia x 62 mm long) as following diameter(Pwd page-D14  Item no.32(a)                                                 9" Exhaust fan(23cm)</t>
  </si>
  <si>
    <t>Fixing only exhaust fan after making hole in wall and making good damages and smooth cement finish etc. as practicable as possible and providing necy. length of PVC insulated wire and making connection for exhaust of following diameter:(Pwd page-c4  Item no.28)                    9" Exhaust fan(23cm)</t>
  </si>
  <si>
    <t>Supply &amp; Fixing 240V, Modular Socket (2 Module) type fan regulator (Step type) (Brand approved by EIC) on existing Modular GI switch board with top cover plate incl. making necy. connections etc.(Pwd page-E18  Item no.10)</t>
  </si>
  <si>
    <t>Supplying &amp; Fixing 240 V AC/DC superior type Multitune (min 10 nos. tune) Call Bell (Anchor) with selector switch for single/Multi Tunes mode, Battery operated on HW board incl. S&amp;F HW board.(Pwd page-D 13  Item no.20(c)</t>
  </si>
  <si>
    <t>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.(Pwd page-G 1  Item no.2(a)</t>
  </si>
  <si>
    <t xml:space="preserve">Supply &amp; delevery of 1.1 Kv grade XLPE Aluminium armoured cable(make Brand approved by EIC)    2 x 6 sq mm </t>
  </si>
  <si>
    <t>Supply of  4' 20W single   LED Tube light fittings with mounting rail  (make Crompton  Cat.  No -IGP 131 LT8-16, 1X20w LT8-20-865-2-20W / philips) .</t>
  </si>
  <si>
    <t>Dismenting the existing installation and depositing the dismenting materials to the authority and mending good the damages.</t>
  </si>
  <si>
    <t>Pts</t>
  </si>
  <si>
    <t>quar</t>
  </si>
  <si>
    <r>
      <rPr>
        <b/>
        <sz val="14"/>
        <rFont val="Book Antiqua"/>
        <family val="1"/>
      </rPr>
      <t>Electrical work  NON Scheduled item</t>
    </r>
    <r>
      <rPr>
        <sz val="10"/>
        <rFont val="Book Antiqua"/>
        <family val="1"/>
      </rPr>
      <t xml:space="preserve"> Supply &amp; delevery of 1.1 Kv grade XLPE Aluminium armoured cable(make Brand approved by EIC)                2x10 sqmm</t>
    </r>
  </si>
  <si>
    <r>
      <rPr>
        <b/>
        <sz val="14"/>
        <rFont val="Book Antiqua"/>
        <family val="1"/>
      </rPr>
      <t>Electrical work Scheduled item</t>
    </r>
    <r>
      <rPr>
        <sz val="10"/>
        <rFont val="Book Antiqua"/>
        <family val="1"/>
      </rPr>
      <t xml:space="preserve"> Connecting &amp; dressing Meter looping system with 2 x 6 + 1 x 4 sq mm PVC insulated copper wire duly layed on the Ply board by link clip  from Bus Bar to Meters &amp; Meters to DP MCBs (Ave 4 meters)(Pwd page-E3,9 Item no. 1</t>
    </r>
  </si>
  <si>
    <t>Dismantling Orissa pattern W.C. including taking out of base concrete, if necessary, complete.</t>
  </si>
  <si>
    <r>
      <rPr>
        <b/>
        <sz val="14"/>
        <rFont val="Book Antiqua"/>
        <family val="1"/>
      </rPr>
      <t xml:space="preserve">SANITARY &amp; PLUMBING WORKS </t>
    </r>
    <r>
      <rPr>
        <sz val="10"/>
        <rFont val="Book Antiqua"/>
        <family val="1"/>
      </rPr>
      <t>Supply of UPVC pipes (B Type) and fittings conforming to IS-13592-1992 (A) (i) Single Socketed 3 Mtr. Length (a) 75 mm</t>
    </r>
  </si>
  <si>
    <t>Name of Work: Repair, renovation of 3 nos. officers quarters and 2 nos. of LS quarters at Kultali PS in Baruipur PD under the district of South 24 Parganas.</t>
  </si>
  <si>
    <t xml:space="preserve">Tender Inviting Authority: The Additional Chief Engineer, WBPHIDCL </t>
  </si>
  <si>
    <t>Contract No: WBPHIDCL/Addl.CE/NIT- 136(e)/2019-2020 (1st Call) Sl. No. 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</si>
</sst>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8"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69" fillId="33" borderId="10" xfId="60" applyNumberFormat="1" applyFont="1" applyFill="1" applyBorder="1" applyAlignment="1" applyProtection="1">
      <alignment vertical="center" wrapText="1"/>
      <protection locked="0"/>
    </xf>
    <xf numFmtId="0" fontId="65"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0" fillId="0" borderId="11" xfId="60" applyNumberFormat="1" applyFont="1" applyFill="1" applyBorder="1" applyAlignment="1">
      <alignment vertical="top"/>
      <protection/>
    </xf>
    <xf numFmtId="10" fontId="71"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2"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7" xfId="57" applyNumberFormat="1" applyFont="1" applyFill="1" applyBorder="1" applyAlignment="1" applyProtection="1">
      <alignment horizontal="right" vertical="center" readingOrder="1"/>
      <protection locked="0"/>
    </xf>
    <xf numFmtId="0" fontId="2" fillId="0" borderId="18"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9" xfId="60" applyNumberFormat="1" applyFont="1" applyFill="1" applyBorder="1" applyAlignment="1">
      <alignment horizontal="right" vertical="center" readingOrder="1"/>
      <protection/>
    </xf>
    <xf numFmtId="172" fontId="2" fillId="0" borderId="19"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7"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9" xfId="60" applyNumberFormat="1" applyFont="1" applyFill="1" applyBorder="1" applyAlignment="1">
      <alignment horizontal="right" vertical="center" readingOrder="1"/>
      <protection/>
    </xf>
    <xf numFmtId="2" fontId="2" fillId="0" borderId="19"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18" fillId="0" borderId="11" xfId="0" applyFont="1" applyFill="1" applyBorder="1" applyAlignment="1">
      <alignment horizontal="justify" vertical="top" wrapText="1"/>
    </xf>
    <xf numFmtId="0" fontId="18" fillId="0" borderId="11" xfId="0" applyFont="1" applyFill="1" applyBorder="1" applyAlignment="1">
      <alignment horizontal="left" vertical="top" wrapText="1"/>
    </xf>
    <xf numFmtId="0" fontId="18" fillId="0" borderId="11" xfId="0" applyNumberFormat="1" applyFont="1" applyFill="1" applyBorder="1" applyAlignment="1">
      <alignment horizontal="justify" vertical="top" wrapText="1"/>
    </xf>
    <xf numFmtId="0" fontId="4" fillId="0" borderId="0" xfId="57" applyNumberFormat="1" applyFont="1" applyFill="1" applyBorder="1" applyAlignment="1">
      <alignment horizontal="left" vertical="center"/>
      <protection/>
    </xf>
    <xf numFmtId="2" fontId="3" fillId="0" borderId="0" xfId="57" applyNumberFormat="1" applyFont="1" applyFill="1" applyAlignment="1">
      <alignmen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34" borderId="0" xfId="57" applyNumberFormat="1" applyFont="1" applyFill="1" applyAlignment="1">
      <alignment vertical="center"/>
      <protection/>
    </xf>
    <xf numFmtId="174" fontId="3" fillId="0" borderId="0" xfId="57" applyNumberFormat="1" applyFont="1" applyFill="1" applyAlignment="1">
      <alignment vertical="top"/>
      <protection/>
    </xf>
    <xf numFmtId="0" fontId="2" fillId="34" borderId="11" xfId="57" applyNumberFormat="1" applyFont="1" applyFill="1" applyBorder="1" applyAlignment="1" applyProtection="1">
      <alignment horizontal="right" vertical="center" readingOrder="1"/>
      <protection locked="0"/>
    </xf>
    <xf numFmtId="0" fontId="2" fillId="34" borderId="10"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wrapText="1" readingOrder="1"/>
      <protection locked="0"/>
    </xf>
    <xf numFmtId="2" fontId="2" fillId="34" borderId="19" xfId="60" applyNumberFormat="1" applyFont="1" applyFill="1" applyBorder="1" applyAlignment="1">
      <alignment horizontal="right" vertical="center" readingOrder="1"/>
      <protection/>
    </xf>
    <xf numFmtId="2" fontId="2" fillId="34" borderId="19" xfId="59" applyNumberFormat="1" applyFont="1" applyFill="1" applyBorder="1" applyAlignment="1">
      <alignment horizontal="right" vertical="center" readingOrder="1"/>
      <protection/>
    </xf>
    <xf numFmtId="0" fontId="3" fillId="34" borderId="11" xfId="60" applyNumberFormat="1" applyFont="1" applyFill="1" applyBorder="1" applyAlignment="1">
      <alignment vertical="center" wrapText="1" readingOrder="1"/>
      <protection/>
    </xf>
    <xf numFmtId="0" fontId="3" fillId="34" borderId="0" xfId="57" applyNumberFormat="1" applyFont="1" applyFill="1" applyAlignment="1">
      <alignment vertical="top"/>
      <protection/>
    </xf>
    <xf numFmtId="0" fontId="63" fillId="34" borderId="0" xfId="57" applyNumberFormat="1" applyFont="1" applyFill="1" applyAlignment="1">
      <alignment vertical="top"/>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4"/>
  <sheetViews>
    <sheetView showGridLines="0" view="pageBreakPreview" zoomScale="90" zoomScaleNormal="60" zoomScaleSheetLayoutView="90" zoomScalePageLayoutView="0" workbookViewId="0" topLeftCell="A1">
      <selection activeCell="A7" sqref="A7:BC7"/>
    </sheetView>
  </sheetViews>
  <sheetFormatPr defaultColWidth="9.140625" defaultRowHeight="15"/>
  <cols>
    <col min="1" max="1" width="13.57421875" style="21" customWidth="1"/>
    <col min="2" max="2" width="59.57421875" style="21" customWidth="1"/>
    <col min="3" max="3" width="6.42187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35.28125" style="21" customWidth="1"/>
    <col min="56" max="56" width="14.00390625" style="76" hidden="1" customWidth="1"/>
    <col min="57" max="58" width="15.8515625" style="76" hidden="1" customWidth="1"/>
    <col min="59" max="238" width="9.140625" style="21" customWidth="1"/>
    <col min="239" max="243" width="9.140625" style="22" customWidth="1"/>
    <col min="244" max="16384" width="9.140625" style="21" customWidth="1"/>
  </cols>
  <sheetData>
    <row r="1" spans="1:243" s="1" customFormat="1" ht="27" customHeight="1">
      <c r="A1" s="93" t="str">
        <f>B2&amp;" BoQ"</f>
        <v>Percentage BoQ</v>
      </c>
      <c r="B1" s="93"/>
      <c r="C1" s="93"/>
      <c r="D1" s="93"/>
      <c r="E1" s="93"/>
      <c r="F1" s="93"/>
      <c r="G1" s="93"/>
      <c r="H1" s="93"/>
      <c r="I1" s="93"/>
      <c r="J1" s="93"/>
      <c r="K1" s="93"/>
      <c r="L1" s="93"/>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94" t="s">
        <v>411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73"/>
      <c r="BE4" s="73"/>
      <c r="BF4" s="73"/>
      <c r="IE4" s="6"/>
      <c r="IF4" s="6"/>
      <c r="IG4" s="6"/>
      <c r="IH4" s="6"/>
      <c r="II4" s="6"/>
    </row>
    <row r="5" spans="1:243" s="5" customFormat="1" ht="30.75" customHeight="1">
      <c r="A5" s="94" t="s">
        <v>410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73"/>
      <c r="BE5" s="73"/>
      <c r="BF5" s="73"/>
      <c r="IE5" s="6"/>
      <c r="IF5" s="6"/>
      <c r="IG5" s="6"/>
      <c r="IH5" s="6"/>
      <c r="II5" s="6"/>
    </row>
    <row r="6" spans="1:243" s="5" customFormat="1" ht="30.75" customHeight="1">
      <c r="A6" s="94" t="s">
        <v>412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73"/>
      <c r="BE6" s="73"/>
      <c r="BF6" s="7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73"/>
      <c r="BE7" s="73"/>
      <c r="BF7" s="73"/>
      <c r="IE7" s="6"/>
      <c r="IF7" s="6"/>
      <c r="IG7" s="6"/>
      <c r="IH7" s="6"/>
      <c r="II7" s="6"/>
    </row>
    <row r="8" spans="1:243" s="7" customFormat="1" ht="37.5" customHeight="1">
      <c r="A8" s="24" t="s">
        <v>9</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7" t="s">
        <v>10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42.75" customHeight="1">
      <c r="A13" s="27">
        <v>1</v>
      </c>
      <c r="B13" s="46" t="s">
        <v>228</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BD13" s="9"/>
      <c r="BE13" s="9"/>
      <c r="BF13" s="9"/>
      <c r="IE13" s="16">
        <v>1</v>
      </c>
      <c r="IF13" s="16" t="s">
        <v>35</v>
      </c>
      <c r="IG13" s="16" t="s">
        <v>36</v>
      </c>
      <c r="IH13" s="16">
        <v>10</v>
      </c>
      <c r="II13" s="16" t="s">
        <v>37</v>
      </c>
    </row>
    <row r="14" spans="1:243" s="15" customFormat="1" ht="61.5" customHeight="1">
      <c r="A14" s="27">
        <v>2</v>
      </c>
      <c r="B14" s="70" t="s">
        <v>244</v>
      </c>
      <c r="C14" s="48" t="s">
        <v>225</v>
      </c>
      <c r="D14" s="67">
        <v>2000</v>
      </c>
      <c r="E14" s="68" t="s">
        <v>369</v>
      </c>
      <c r="F14" s="69">
        <v>21.49</v>
      </c>
      <c r="G14" s="62"/>
      <c r="H14" s="52"/>
      <c r="I14" s="51" t="s">
        <v>39</v>
      </c>
      <c r="J14" s="53">
        <f>IF(I14="Less(-)",-1,1)</f>
        <v>1</v>
      </c>
      <c r="K14" s="54" t="s">
        <v>64</v>
      </c>
      <c r="L14" s="54" t="s">
        <v>7</v>
      </c>
      <c r="M14" s="63"/>
      <c r="N14" s="62"/>
      <c r="O14" s="62"/>
      <c r="P14" s="64"/>
      <c r="Q14" s="62"/>
      <c r="R14" s="62"/>
      <c r="S14" s="64"/>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f>
        <v>42980</v>
      </c>
      <c r="BB14" s="66">
        <f>BA14+SUM(N14:AZ14)</f>
        <v>42980</v>
      </c>
      <c r="BC14" s="61" t="str">
        <f>SpellNumber(L14,BB14)</f>
        <v>INR  Forty Two Thousand Nine Hundred &amp; Eighty  Only</v>
      </c>
      <c r="BD14" s="74">
        <v>10</v>
      </c>
      <c r="BE14" s="74">
        <f>BD14*1.12*1.01</f>
        <v>11.31</v>
      </c>
      <c r="BF14" s="77">
        <f>D14*BD14</f>
        <v>20000</v>
      </c>
      <c r="BG14" s="15">
        <f>F14*1.12*1.01</f>
        <v>24.309488</v>
      </c>
      <c r="BH14" s="78"/>
      <c r="IE14" s="16">
        <v>2</v>
      </c>
      <c r="IF14" s="16" t="s">
        <v>35</v>
      </c>
      <c r="IG14" s="16" t="s">
        <v>44</v>
      </c>
      <c r="IH14" s="16">
        <v>10</v>
      </c>
      <c r="II14" s="16" t="s">
        <v>38</v>
      </c>
    </row>
    <row r="15" spans="1:243" s="15" customFormat="1" ht="60" customHeight="1">
      <c r="A15" s="27">
        <v>3</v>
      </c>
      <c r="B15" s="70" t="s">
        <v>245</v>
      </c>
      <c r="C15" s="48" t="s">
        <v>226</v>
      </c>
      <c r="D15" s="67">
        <v>5</v>
      </c>
      <c r="E15" s="68" t="s">
        <v>370</v>
      </c>
      <c r="F15" s="69">
        <v>2212.63</v>
      </c>
      <c r="G15" s="62"/>
      <c r="H15" s="52"/>
      <c r="I15" s="51" t="s">
        <v>39</v>
      </c>
      <c r="J15" s="53">
        <f aca="true" t="shared" si="0" ref="J15:J79">IF(I15="Less(-)",-1,1)</f>
        <v>1</v>
      </c>
      <c r="K15" s="54" t="s">
        <v>64</v>
      </c>
      <c r="L15" s="54" t="s">
        <v>7</v>
      </c>
      <c r="M15" s="63"/>
      <c r="N15" s="62"/>
      <c r="O15" s="62"/>
      <c r="P15" s="64"/>
      <c r="Q15" s="62"/>
      <c r="R15" s="62"/>
      <c r="S15" s="64"/>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 aca="true" t="shared" si="1" ref="BA15:BA78">total_amount_ba($B$2,$D$2,D15,F15,J15,K15,M15)</f>
        <v>11063.15</v>
      </c>
      <c r="BB15" s="66">
        <f aca="true" t="shared" si="2" ref="BB15:BB78">BA15+SUM(N15:AZ15)</f>
        <v>11063.15</v>
      </c>
      <c r="BC15" s="61" t="str">
        <f aca="true" t="shared" si="3" ref="BC15:BC79">SpellNumber(L15,BB15)</f>
        <v>INR  Eleven Thousand  &amp;Sixty Three  and Paise Fifteen Only</v>
      </c>
      <c r="BD15" s="74">
        <v>166</v>
      </c>
      <c r="BE15" s="74">
        <f aca="true" t="shared" si="4" ref="BE15:BE78">BD15*1.12*1.01</f>
        <v>187.78</v>
      </c>
      <c r="BF15" s="77">
        <f aca="true" t="shared" si="5" ref="BF15:BF78">D15*BD15</f>
        <v>830</v>
      </c>
      <c r="BG15" s="15">
        <f aca="true" t="shared" si="6" ref="BG15:BG78">F15*1.12*1.01</f>
        <v>2502.927056</v>
      </c>
      <c r="IE15" s="16">
        <v>3</v>
      </c>
      <c r="IF15" s="16" t="s">
        <v>46</v>
      </c>
      <c r="IG15" s="16" t="s">
        <v>47</v>
      </c>
      <c r="IH15" s="16">
        <v>10</v>
      </c>
      <c r="II15" s="16" t="s">
        <v>38</v>
      </c>
    </row>
    <row r="16" spans="1:243" s="15" customFormat="1" ht="67.5" customHeight="1">
      <c r="A16" s="27">
        <v>4</v>
      </c>
      <c r="B16" s="70" t="s">
        <v>246</v>
      </c>
      <c r="C16" s="48" t="s">
        <v>43</v>
      </c>
      <c r="D16" s="67">
        <v>1</v>
      </c>
      <c r="E16" s="68" t="s">
        <v>370</v>
      </c>
      <c r="F16" s="69">
        <v>1062.2</v>
      </c>
      <c r="G16" s="62"/>
      <c r="H16" s="52"/>
      <c r="I16" s="51" t="s">
        <v>39</v>
      </c>
      <c r="J16" s="53">
        <f t="shared" si="0"/>
        <v>1</v>
      </c>
      <c r="K16" s="54" t="s">
        <v>64</v>
      </c>
      <c r="L16" s="54" t="s">
        <v>7</v>
      </c>
      <c r="M16" s="63"/>
      <c r="N16" s="62"/>
      <c r="O16" s="62"/>
      <c r="P16" s="64"/>
      <c r="Q16" s="62"/>
      <c r="R16" s="62"/>
      <c r="S16" s="64"/>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 t="shared" si="1"/>
        <v>1062.2</v>
      </c>
      <c r="BB16" s="66">
        <f t="shared" si="2"/>
        <v>1062.2</v>
      </c>
      <c r="BC16" s="61" t="str">
        <f t="shared" si="3"/>
        <v>INR  One Thousand  &amp;Sixty Two  and Paise Twenty Only</v>
      </c>
      <c r="BD16" s="74">
        <v>119.27</v>
      </c>
      <c r="BE16" s="74">
        <f t="shared" si="4"/>
        <v>134.92</v>
      </c>
      <c r="BF16" s="77">
        <f t="shared" si="5"/>
        <v>119.27</v>
      </c>
      <c r="BG16" s="15">
        <f t="shared" si="6"/>
        <v>1201.56064</v>
      </c>
      <c r="IE16" s="16">
        <v>1.01</v>
      </c>
      <c r="IF16" s="16" t="s">
        <v>40</v>
      </c>
      <c r="IG16" s="16" t="s">
        <v>36</v>
      </c>
      <c r="IH16" s="16">
        <v>123.223</v>
      </c>
      <c r="II16" s="16" t="s">
        <v>38</v>
      </c>
    </row>
    <row r="17" spans="1:243" s="15" customFormat="1" ht="63.75" customHeight="1">
      <c r="A17" s="27">
        <v>5</v>
      </c>
      <c r="B17" s="70" t="s">
        <v>247</v>
      </c>
      <c r="C17" s="48" t="s">
        <v>45</v>
      </c>
      <c r="D17" s="67">
        <v>3</v>
      </c>
      <c r="E17" s="68" t="s">
        <v>370</v>
      </c>
      <c r="F17" s="69">
        <v>505.65</v>
      </c>
      <c r="G17" s="62"/>
      <c r="H17" s="52"/>
      <c r="I17" s="51" t="s">
        <v>39</v>
      </c>
      <c r="J17" s="53">
        <f t="shared" si="0"/>
        <v>1</v>
      </c>
      <c r="K17" s="54" t="s">
        <v>64</v>
      </c>
      <c r="L17" s="54" t="s">
        <v>7</v>
      </c>
      <c r="M17" s="63"/>
      <c r="N17" s="62"/>
      <c r="O17" s="62"/>
      <c r="P17" s="64"/>
      <c r="Q17" s="62"/>
      <c r="R17" s="62"/>
      <c r="S17" s="64"/>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5">
        <f t="shared" si="1"/>
        <v>1516.95</v>
      </c>
      <c r="BB17" s="66">
        <f t="shared" si="2"/>
        <v>1516.95</v>
      </c>
      <c r="BC17" s="61" t="str">
        <f t="shared" si="3"/>
        <v>INR  One Thousand Five Hundred &amp; Sixteen  and Paise Ninety Five Only</v>
      </c>
      <c r="BD17" s="74">
        <v>192.38</v>
      </c>
      <c r="BE17" s="74">
        <f t="shared" si="4"/>
        <v>217.62</v>
      </c>
      <c r="BF17" s="77">
        <f t="shared" si="5"/>
        <v>577.14</v>
      </c>
      <c r="BG17" s="15">
        <f t="shared" si="6"/>
        <v>571.99128</v>
      </c>
      <c r="IE17" s="16">
        <v>1.02</v>
      </c>
      <c r="IF17" s="16" t="s">
        <v>41</v>
      </c>
      <c r="IG17" s="16" t="s">
        <v>42</v>
      </c>
      <c r="IH17" s="16">
        <v>213</v>
      </c>
      <c r="II17" s="16" t="s">
        <v>38</v>
      </c>
    </row>
    <row r="18" spans="1:243" s="15" customFormat="1" ht="75" customHeight="1">
      <c r="A18" s="27">
        <v>6</v>
      </c>
      <c r="B18" s="70" t="s">
        <v>248</v>
      </c>
      <c r="C18" s="48" t="s">
        <v>48</v>
      </c>
      <c r="D18" s="67">
        <v>12</v>
      </c>
      <c r="E18" s="68" t="s">
        <v>232</v>
      </c>
      <c r="F18" s="69">
        <v>187.78</v>
      </c>
      <c r="G18" s="62"/>
      <c r="H18" s="52"/>
      <c r="I18" s="51" t="s">
        <v>39</v>
      </c>
      <c r="J18" s="53">
        <f t="shared" si="0"/>
        <v>1</v>
      </c>
      <c r="K18" s="54" t="s">
        <v>64</v>
      </c>
      <c r="L18" s="54" t="s">
        <v>7</v>
      </c>
      <c r="M18" s="63"/>
      <c r="N18" s="62"/>
      <c r="O18" s="62"/>
      <c r="P18" s="64"/>
      <c r="Q18" s="62"/>
      <c r="R18" s="62"/>
      <c r="S18" s="64"/>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5">
        <f t="shared" si="1"/>
        <v>2253.36</v>
      </c>
      <c r="BB18" s="66">
        <f t="shared" si="2"/>
        <v>2253.36</v>
      </c>
      <c r="BC18" s="61" t="str">
        <f t="shared" si="3"/>
        <v>INR  Two Thousand Two Hundred &amp; Fifty Three  and Paise Thirty Six Only</v>
      </c>
      <c r="BD18" s="74">
        <v>77.54</v>
      </c>
      <c r="BE18" s="74">
        <f t="shared" si="4"/>
        <v>87.71</v>
      </c>
      <c r="BF18" s="77">
        <f t="shared" si="5"/>
        <v>930.48</v>
      </c>
      <c r="BG18" s="15">
        <f t="shared" si="6"/>
        <v>212.416736</v>
      </c>
      <c r="IE18" s="16">
        <v>2</v>
      </c>
      <c r="IF18" s="16" t="s">
        <v>35</v>
      </c>
      <c r="IG18" s="16" t="s">
        <v>44</v>
      </c>
      <c r="IH18" s="16">
        <v>10</v>
      </c>
      <c r="II18" s="16" t="s">
        <v>38</v>
      </c>
    </row>
    <row r="19" spans="1:243" s="15" customFormat="1" ht="41.25" customHeight="1">
      <c r="A19" s="27">
        <v>7</v>
      </c>
      <c r="B19" s="70" t="s">
        <v>249</v>
      </c>
      <c r="C19" s="48" t="s">
        <v>49</v>
      </c>
      <c r="D19" s="67">
        <v>1</v>
      </c>
      <c r="E19" s="68" t="s">
        <v>370</v>
      </c>
      <c r="F19" s="69">
        <v>6081.33</v>
      </c>
      <c r="G19" s="62"/>
      <c r="H19" s="52"/>
      <c r="I19" s="51" t="s">
        <v>39</v>
      </c>
      <c r="J19" s="53">
        <f t="shared" si="0"/>
        <v>1</v>
      </c>
      <c r="K19" s="54" t="s">
        <v>64</v>
      </c>
      <c r="L19" s="54" t="s">
        <v>7</v>
      </c>
      <c r="M19" s="63"/>
      <c r="N19" s="62"/>
      <c r="O19" s="62"/>
      <c r="P19" s="64"/>
      <c r="Q19" s="62"/>
      <c r="R19" s="62"/>
      <c r="S19" s="64"/>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5">
        <f t="shared" si="1"/>
        <v>6081.33</v>
      </c>
      <c r="BB19" s="66">
        <f t="shared" si="2"/>
        <v>6081.33</v>
      </c>
      <c r="BC19" s="61" t="str">
        <f t="shared" si="3"/>
        <v>INR  Six Thousand  &amp;Eighty One  and Paise Thirty Three Only</v>
      </c>
      <c r="BD19" s="74">
        <v>355.41</v>
      </c>
      <c r="BE19" s="74">
        <f t="shared" si="4"/>
        <v>402.04</v>
      </c>
      <c r="BF19" s="77">
        <f t="shared" si="5"/>
        <v>355.41</v>
      </c>
      <c r="BG19" s="15">
        <f t="shared" si="6"/>
        <v>6879.200496</v>
      </c>
      <c r="IE19" s="16">
        <v>3</v>
      </c>
      <c r="IF19" s="16" t="s">
        <v>46</v>
      </c>
      <c r="IG19" s="16" t="s">
        <v>47</v>
      </c>
      <c r="IH19" s="16">
        <v>10</v>
      </c>
      <c r="II19" s="16" t="s">
        <v>38</v>
      </c>
    </row>
    <row r="20" spans="1:243" s="15" customFormat="1" ht="42" customHeight="1">
      <c r="A20" s="27">
        <v>8</v>
      </c>
      <c r="B20" s="70" t="s">
        <v>250</v>
      </c>
      <c r="C20" s="48" t="s">
        <v>50</v>
      </c>
      <c r="D20" s="67">
        <v>19</v>
      </c>
      <c r="E20" s="68" t="s">
        <v>370</v>
      </c>
      <c r="F20" s="69">
        <v>7219.32</v>
      </c>
      <c r="G20" s="62"/>
      <c r="H20" s="52"/>
      <c r="I20" s="51" t="s">
        <v>39</v>
      </c>
      <c r="J20" s="53">
        <f t="shared" si="0"/>
        <v>1</v>
      </c>
      <c r="K20" s="54" t="s">
        <v>64</v>
      </c>
      <c r="L20" s="54" t="s">
        <v>7</v>
      </c>
      <c r="M20" s="63"/>
      <c r="N20" s="62"/>
      <c r="O20" s="62"/>
      <c r="P20" s="64"/>
      <c r="Q20" s="62"/>
      <c r="R20" s="62"/>
      <c r="S20" s="64"/>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5">
        <f t="shared" si="1"/>
        <v>137167.08</v>
      </c>
      <c r="BB20" s="66">
        <f t="shared" si="2"/>
        <v>137167.08</v>
      </c>
      <c r="BC20" s="61" t="str">
        <f t="shared" si="3"/>
        <v>INR  One Lakh Thirty Seven Thousand One Hundred &amp; Sixty Seven  and Paise Eight Only</v>
      </c>
      <c r="BD20" s="74">
        <v>487.41</v>
      </c>
      <c r="BE20" s="74">
        <f t="shared" si="4"/>
        <v>551.36</v>
      </c>
      <c r="BF20" s="77">
        <f t="shared" si="5"/>
        <v>9260.79</v>
      </c>
      <c r="BG20" s="15">
        <f t="shared" si="6"/>
        <v>8166.494784</v>
      </c>
      <c r="IE20" s="16">
        <v>1.01</v>
      </c>
      <c r="IF20" s="16" t="s">
        <v>40</v>
      </c>
      <c r="IG20" s="16" t="s">
        <v>36</v>
      </c>
      <c r="IH20" s="16">
        <v>123.223</v>
      </c>
      <c r="II20" s="16" t="s">
        <v>38</v>
      </c>
    </row>
    <row r="21" spans="1:243" s="15" customFormat="1" ht="111" customHeight="1">
      <c r="A21" s="27">
        <v>9</v>
      </c>
      <c r="B21" s="70" t="s">
        <v>251</v>
      </c>
      <c r="C21" s="48" t="s">
        <v>51</v>
      </c>
      <c r="D21" s="67">
        <v>1</v>
      </c>
      <c r="E21" s="68" t="s">
        <v>371</v>
      </c>
      <c r="F21" s="69">
        <v>80785.78</v>
      </c>
      <c r="G21" s="62"/>
      <c r="H21" s="52"/>
      <c r="I21" s="51" t="s">
        <v>39</v>
      </c>
      <c r="J21" s="53">
        <f t="shared" si="0"/>
        <v>1</v>
      </c>
      <c r="K21" s="54" t="s">
        <v>64</v>
      </c>
      <c r="L21" s="54" t="s">
        <v>7</v>
      </c>
      <c r="M21" s="63"/>
      <c r="N21" s="62"/>
      <c r="O21" s="62"/>
      <c r="P21" s="64"/>
      <c r="Q21" s="62"/>
      <c r="R21" s="62"/>
      <c r="S21" s="64"/>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5">
        <f t="shared" si="1"/>
        <v>80785.78</v>
      </c>
      <c r="BB21" s="66">
        <f t="shared" si="2"/>
        <v>80785.78</v>
      </c>
      <c r="BC21" s="61" t="str">
        <f t="shared" si="3"/>
        <v>INR  Eighty Thousand Seven Hundred &amp; Eighty Five  and Paise Seventy Eight Only</v>
      </c>
      <c r="BD21" s="74">
        <v>110</v>
      </c>
      <c r="BE21" s="74">
        <f t="shared" si="4"/>
        <v>124.43</v>
      </c>
      <c r="BF21" s="77">
        <f t="shared" si="5"/>
        <v>110</v>
      </c>
      <c r="BG21" s="15">
        <f t="shared" si="6"/>
        <v>91384.874336</v>
      </c>
      <c r="IE21" s="16"/>
      <c r="IF21" s="16"/>
      <c r="IG21" s="16"/>
      <c r="IH21" s="16"/>
      <c r="II21" s="16"/>
    </row>
    <row r="22" spans="1:243" s="15" customFormat="1" ht="95.25" customHeight="1">
      <c r="A22" s="27">
        <v>10</v>
      </c>
      <c r="B22" s="70" t="s">
        <v>252</v>
      </c>
      <c r="C22" s="48" t="s">
        <v>52</v>
      </c>
      <c r="D22" s="67">
        <v>110</v>
      </c>
      <c r="E22" s="68" t="s">
        <v>227</v>
      </c>
      <c r="F22" s="69">
        <v>378.95</v>
      </c>
      <c r="G22" s="62"/>
      <c r="H22" s="52"/>
      <c r="I22" s="51" t="s">
        <v>39</v>
      </c>
      <c r="J22" s="53">
        <f t="shared" si="0"/>
        <v>1</v>
      </c>
      <c r="K22" s="54" t="s">
        <v>64</v>
      </c>
      <c r="L22" s="54" t="s">
        <v>7</v>
      </c>
      <c r="M22" s="63"/>
      <c r="N22" s="62"/>
      <c r="O22" s="62"/>
      <c r="P22" s="64"/>
      <c r="Q22" s="62"/>
      <c r="R22" s="62"/>
      <c r="S22" s="64"/>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5">
        <f t="shared" si="1"/>
        <v>41684.5</v>
      </c>
      <c r="BB22" s="66">
        <f t="shared" si="2"/>
        <v>41684.5</v>
      </c>
      <c r="BC22" s="61" t="str">
        <f t="shared" si="3"/>
        <v>INR  Forty One Thousand Six Hundred &amp; Eighty Four  and Paise Fifty Only</v>
      </c>
      <c r="BD22" s="74">
        <v>266</v>
      </c>
      <c r="BE22" s="74">
        <f t="shared" si="4"/>
        <v>300.9</v>
      </c>
      <c r="BF22" s="77">
        <f t="shared" si="5"/>
        <v>29260</v>
      </c>
      <c r="BG22" s="15">
        <f t="shared" si="6"/>
        <v>428.66824</v>
      </c>
      <c r="IE22" s="16"/>
      <c r="IF22" s="16"/>
      <c r="IG22" s="16"/>
      <c r="IH22" s="16"/>
      <c r="II22" s="16"/>
    </row>
    <row r="23" spans="1:243" s="15" customFormat="1" ht="47.25" customHeight="1">
      <c r="A23" s="27">
        <v>11</v>
      </c>
      <c r="B23" s="70" t="s">
        <v>253</v>
      </c>
      <c r="C23" s="48" t="s">
        <v>53</v>
      </c>
      <c r="D23" s="67">
        <v>1</v>
      </c>
      <c r="E23" s="68" t="s">
        <v>232</v>
      </c>
      <c r="F23" s="69">
        <v>6123.19</v>
      </c>
      <c r="G23" s="62"/>
      <c r="H23" s="52"/>
      <c r="I23" s="51" t="s">
        <v>39</v>
      </c>
      <c r="J23" s="53">
        <f t="shared" si="0"/>
        <v>1</v>
      </c>
      <c r="K23" s="54" t="s">
        <v>64</v>
      </c>
      <c r="L23" s="54" t="s">
        <v>7</v>
      </c>
      <c r="M23" s="63"/>
      <c r="N23" s="62"/>
      <c r="O23" s="62"/>
      <c r="P23" s="64"/>
      <c r="Q23" s="62"/>
      <c r="R23" s="62"/>
      <c r="S23" s="64"/>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5">
        <f t="shared" si="1"/>
        <v>6123.19</v>
      </c>
      <c r="BB23" s="66">
        <f t="shared" si="2"/>
        <v>6123.19</v>
      </c>
      <c r="BC23" s="61" t="str">
        <f t="shared" si="3"/>
        <v>INR  Six Thousand One Hundred &amp; Twenty Three  and Paise Nineteen Only</v>
      </c>
      <c r="BD23" s="74">
        <v>40</v>
      </c>
      <c r="BE23" s="74">
        <f t="shared" si="4"/>
        <v>45.25</v>
      </c>
      <c r="BF23" s="77">
        <f t="shared" si="5"/>
        <v>40</v>
      </c>
      <c r="BG23" s="15">
        <f t="shared" si="6"/>
        <v>6926.552528</v>
      </c>
      <c r="IE23" s="16"/>
      <c r="IF23" s="16"/>
      <c r="IG23" s="16"/>
      <c r="IH23" s="16"/>
      <c r="II23" s="16"/>
    </row>
    <row r="24" spans="1:243" s="15" customFormat="1" ht="38.25" customHeight="1">
      <c r="A24" s="27">
        <v>12</v>
      </c>
      <c r="B24" s="70" t="s">
        <v>254</v>
      </c>
      <c r="C24" s="48" t="s">
        <v>54</v>
      </c>
      <c r="D24" s="67">
        <v>4</v>
      </c>
      <c r="E24" s="68" t="s">
        <v>232</v>
      </c>
      <c r="F24" s="69">
        <v>6375.44</v>
      </c>
      <c r="G24" s="62"/>
      <c r="H24" s="52"/>
      <c r="I24" s="51" t="s">
        <v>39</v>
      </c>
      <c r="J24" s="53">
        <f t="shared" si="0"/>
        <v>1</v>
      </c>
      <c r="K24" s="54" t="s">
        <v>64</v>
      </c>
      <c r="L24" s="54" t="s">
        <v>7</v>
      </c>
      <c r="M24" s="63"/>
      <c r="N24" s="62"/>
      <c r="O24" s="62"/>
      <c r="P24" s="64"/>
      <c r="Q24" s="62"/>
      <c r="R24" s="62"/>
      <c r="S24" s="64"/>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5">
        <f t="shared" si="1"/>
        <v>25501.76</v>
      </c>
      <c r="BB24" s="66">
        <f t="shared" si="2"/>
        <v>25501.76</v>
      </c>
      <c r="BC24" s="61" t="str">
        <f t="shared" si="3"/>
        <v>INR  Twenty Five Thousand Five Hundred &amp; One  and Paise Seventy Six Only</v>
      </c>
      <c r="BD24" s="74">
        <v>24</v>
      </c>
      <c r="BE24" s="74">
        <f t="shared" si="4"/>
        <v>27.15</v>
      </c>
      <c r="BF24" s="77">
        <f t="shared" si="5"/>
        <v>96</v>
      </c>
      <c r="BG24" s="15">
        <f t="shared" si="6"/>
        <v>7211.897728</v>
      </c>
      <c r="IE24" s="16"/>
      <c r="IF24" s="16"/>
      <c r="IG24" s="16"/>
      <c r="IH24" s="16"/>
      <c r="II24" s="16"/>
    </row>
    <row r="25" spans="1:243" s="15" customFormat="1" ht="30" customHeight="1">
      <c r="A25" s="27">
        <v>13</v>
      </c>
      <c r="B25" s="70" t="s">
        <v>255</v>
      </c>
      <c r="C25" s="48" t="s">
        <v>55</v>
      </c>
      <c r="D25" s="67">
        <v>30</v>
      </c>
      <c r="E25" s="68" t="s">
        <v>231</v>
      </c>
      <c r="F25" s="69">
        <v>832.56</v>
      </c>
      <c r="G25" s="62"/>
      <c r="H25" s="52"/>
      <c r="I25" s="51" t="s">
        <v>39</v>
      </c>
      <c r="J25" s="53">
        <f t="shared" si="0"/>
        <v>1</v>
      </c>
      <c r="K25" s="54" t="s">
        <v>64</v>
      </c>
      <c r="L25" s="54" t="s">
        <v>7</v>
      </c>
      <c r="M25" s="63"/>
      <c r="N25" s="62"/>
      <c r="O25" s="62"/>
      <c r="P25" s="64"/>
      <c r="Q25" s="62"/>
      <c r="R25" s="62"/>
      <c r="S25" s="64"/>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5">
        <f t="shared" si="1"/>
        <v>24976.8</v>
      </c>
      <c r="BB25" s="66">
        <f t="shared" si="2"/>
        <v>24976.8</v>
      </c>
      <c r="BC25" s="61" t="str">
        <f t="shared" si="3"/>
        <v>INR  Twenty Four Thousand Nine Hundred &amp; Seventy Six  and Paise Eighty Only</v>
      </c>
      <c r="BD25" s="74">
        <v>4818.66</v>
      </c>
      <c r="BE25" s="74">
        <f t="shared" si="4"/>
        <v>5450.87</v>
      </c>
      <c r="BF25" s="77">
        <f t="shared" si="5"/>
        <v>144559.8</v>
      </c>
      <c r="BG25" s="15">
        <f t="shared" si="6"/>
        <v>941.791872</v>
      </c>
      <c r="IE25" s="16"/>
      <c r="IF25" s="16"/>
      <c r="IG25" s="16"/>
      <c r="IH25" s="16"/>
      <c r="II25" s="16"/>
    </row>
    <row r="26" spans="1:243" s="15" customFormat="1" ht="37.5" customHeight="1">
      <c r="A26" s="27">
        <v>14</v>
      </c>
      <c r="B26" s="70" t="s">
        <v>234</v>
      </c>
      <c r="C26" s="48" t="s">
        <v>56</v>
      </c>
      <c r="D26" s="67">
        <v>250</v>
      </c>
      <c r="E26" s="68" t="s">
        <v>227</v>
      </c>
      <c r="F26" s="69">
        <v>23.76</v>
      </c>
      <c r="G26" s="62"/>
      <c r="H26" s="52"/>
      <c r="I26" s="51" t="s">
        <v>39</v>
      </c>
      <c r="J26" s="53">
        <f t="shared" si="0"/>
        <v>1</v>
      </c>
      <c r="K26" s="54" t="s">
        <v>64</v>
      </c>
      <c r="L26" s="54" t="s">
        <v>7</v>
      </c>
      <c r="M26" s="63"/>
      <c r="N26" s="62"/>
      <c r="O26" s="62"/>
      <c r="P26" s="64"/>
      <c r="Q26" s="62"/>
      <c r="R26" s="62"/>
      <c r="S26" s="64"/>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5">
        <f t="shared" si="1"/>
        <v>5940</v>
      </c>
      <c r="BB26" s="66">
        <f t="shared" si="2"/>
        <v>5940</v>
      </c>
      <c r="BC26" s="61" t="str">
        <f t="shared" si="3"/>
        <v>INR  Five Thousand Nine Hundred &amp; Forty  Only</v>
      </c>
      <c r="BD26" s="74">
        <v>5920.24</v>
      </c>
      <c r="BE26" s="74">
        <f t="shared" si="4"/>
        <v>6696.98</v>
      </c>
      <c r="BF26" s="77">
        <f t="shared" si="5"/>
        <v>1480060</v>
      </c>
      <c r="BG26" s="15">
        <f t="shared" si="6"/>
        <v>26.877312</v>
      </c>
      <c r="IE26" s="16"/>
      <c r="IF26" s="16"/>
      <c r="IG26" s="16"/>
      <c r="IH26" s="16"/>
      <c r="II26" s="16"/>
    </row>
    <row r="27" spans="1:243" s="15" customFormat="1" ht="149.25" customHeight="1">
      <c r="A27" s="27">
        <v>15</v>
      </c>
      <c r="B27" s="70" t="s">
        <v>256</v>
      </c>
      <c r="C27" s="48" t="s">
        <v>57</v>
      </c>
      <c r="D27" s="67">
        <v>6</v>
      </c>
      <c r="E27" s="68" t="s">
        <v>372</v>
      </c>
      <c r="F27" s="69">
        <v>1040.7</v>
      </c>
      <c r="G27" s="62"/>
      <c r="H27" s="52"/>
      <c r="I27" s="51" t="s">
        <v>39</v>
      </c>
      <c r="J27" s="53">
        <f t="shared" si="0"/>
        <v>1</v>
      </c>
      <c r="K27" s="54" t="s">
        <v>64</v>
      </c>
      <c r="L27" s="54" t="s">
        <v>7</v>
      </c>
      <c r="M27" s="63"/>
      <c r="N27" s="62"/>
      <c r="O27" s="62"/>
      <c r="P27" s="64"/>
      <c r="Q27" s="62"/>
      <c r="R27" s="62"/>
      <c r="S27" s="64"/>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65">
        <f t="shared" si="1"/>
        <v>6244.2</v>
      </c>
      <c r="BB27" s="66">
        <f t="shared" si="2"/>
        <v>6244.2</v>
      </c>
      <c r="BC27" s="61" t="str">
        <f t="shared" si="3"/>
        <v>INR  Six Thousand Two Hundred &amp; Forty Four  and Paise Twenty Only</v>
      </c>
      <c r="BD27" s="74">
        <v>5940.24</v>
      </c>
      <c r="BE27" s="74">
        <f t="shared" si="4"/>
        <v>6719.6</v>
      </c>
      <c r="BF27" s="77">
        <f t="shared" si="5"/>
        <v>35641.44</v>
      </c>
      <c r="BG27" s="15">
        <f t="shared" si="6"/>
        <v>1177.23984</v>
      </c>
      <c r="IE27" s="16"/>
      <c r="IF27" s="16"/>
      <c r="IG27" s="16"/>
      <c r="IH27" s="16"/>
      <c r="II27" s="16"/>
    </row>
    <row r="28" spans="1:243" s="15" customFormat="1" ht="145.5" customHeight="1">
      <c r="A28" s="27">
        <v>16</v>
      </c>
      <c r="B28" s="70" t="s">
        <v>257</v>
      </c>
      <c r="C28" s="48" t="s">
        <v>58</v>
      </c>
      <c r="D28" s="67">
        <v>24</v>
      </c>
      <c r="E28" s="68" t="s">
        <v>372</v>
      </c>
      <c r="F28" s="69">
        <v>1254.5</v>
      </c>
      <c r="G28" s="62"/>
      <c r="H28" s="52"/>
      <c r="I28" s="51" t="s">
        <v>39</v>
      </c>
      <c r="J28" s="53">
        <f t="shared" si="0"/>
        <v>1</v>
      </c>
      <c r="K28" s="54" t="s">
        <v>64</v>
      </c>
      <c r="L28" s="54" t="s">
        <v>7</v>
      </c>
      <c r="M28" s="63"/>
      <c r="N28" s="62"/>
      <c r="O28" s="62"/>
      <c r="P28" s="64"/>
      <c r="Q28" s="62"/>
      <c r="R28" s="62"/>
      <c r="S28" s="64"/>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65">
        <f t="shared" si="1"/>
        <v>30108</v>
      </c>
      <c r="BB28" s="66">
        <f t="shared" si="2"/>
        <v>30108</v>
      </c>
      <c r="BC28" s="61" t="str">
        <f t="shared" si="3"/>
        <v>INR  Thirty Thousand One Hundred &amp; Eight  Only</v>
      </c>
      <c r="BD28" s="74">
        <v>5960.24</v>
      </c>
      <c r="BE28" s="74">
        <f t="shared" si="4"/>
        <v>6742.22</v>
      </c>
      <c r="BF28" s="77">
        <f t="shared" si="5"/>
        <v>143045.76</v>
      </c>
      <c r="BG28" s="15">
        <f t="shared" si="6"/>
        <v>1419.0904</v>
      </c>
      <c r="IE28" s="16"/>
      <c r="IF28" s="16"/>
      <c r="IG28" s="16"/>
      <c r="IH28" s="16"/>
      <c r="II28" s="16"/>
    </row>
    <row r="29" spans="1:243" s="15" customFormat="1" ht="141.75" customHeight="1">
      <c r="A29" s="27">
        <v>17</v>
      </c>
      <c r="B29" s="70" t="s">
        <v>258</v>
      </c>
      <c r="C29" s="48" t="s">
        <v>59</v>
      </c>
      <c r="D29" s="67">
        <v>25</v>
      </c>
      <c r="E29" s="68" t="s">
        <v>372</v>
      </c>
      <c r="F29" s="69">
        <v>555.42</v>
      </c>
      <c r="G29" s="62"/>
      <c r="H29" s="52"/>
      <c r="I29" s="51" t="s">
        <v>39</v>
      </c>
      <c r="J29" s="53">
        <f t="shared" si="0"/>
        <v>1</v>
      </c>
      <c r="K29" s="54" t="s">
        <v>64</v>
      </c>
      <c r="L29" s="54" t="s">
        <v>7</v>
      </c>
      <c r="M29" s="63"/>
      <c r="N29" s="62"/>
      <c r="O29" s="62"/>
      <c r="P29" s="64"/>
      <c r="Q29" s="62"/>
      <c r="R29" s="62"/>
      <c r="S29" s="64"/>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65">
        <f t="shared" si="1"/>
        <v>13885.5</v>
      </c>
      <c r="BB29" s="66">
        <f t="shared" si="2"/>
        <v>13885.5</v>
      </c>
      <c r="BC29" s="61" t="str">
        <f t="shared" si="3"/>
        <v>INR  Thirteen Thousand Eight Hundred &amp; Eighty Five  and Paise Fifty Only</v>
      </c>
      <c r="BD29" s="74">
        <v>359</v>
      </c>
      <c r="BE29" s="74">
        <f t="shared" si="4"/>
        <v>406.1</v>
      </c>
      <c r="BF29" s="77">
        <f t="shared" si="5"/>
        <v>8975</v>
      </c>
      <c r="BG29" s="15">
        <f t="shared" si="6"/>
        <v>628.291104</v>
      </c>
      <c r="IE29" s="16"/>
      <c r="IF29" s="16"/>
      <c r="IG29" s="16"/>
      <c r="IH29" s="16"/>
      <c r="II29" s="16"/>
    </row>
    <row r="30" spans="1:243" s="15" customFormat="1" ht="83.25" customHeight="1">
      <c r="A30" s="27">
        <v>18</v>
      </c>
      <c r="B30" s="70" t="s">
        <v>259</v>
      </c>
      <c r="C30" s="48" t="s">
        <v>60</v>
      </c>
      <c r="D30" s="67">
        <v>25</v>
      </c>
      <c r="E30" s="68" t="s">
        <v>372</v>
      </c>
      <c r="F30" s="69">
        <v>884.6</v>
      </c>
      <c r="G30" s="62"/>
      <c r="H30" s="52"/>
      <c r="I30" s="51" t="s">
        <v>39</v>
      </c>
      <c r="J30" s="53">
        <f t="shared" si="0"/>
        <v>1</v>
      </c>
      <c r="K30" s="54" t="s">
        <v>64</v>
      </c>
      <c r="L30" s="54" t="s">
        <v>7</v>
      </c>
      <c r="M30" s="63"/>
      <c r="N30" s="62"/>
      <c r="O30" s="62"/>
      <c r="P30" s="64"/>
      <c r="Q30" s="62"/>
      <c r="R30" s="62"/>
      <c r="S30" s="64"/>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65">
        <f t="shared" si="1"/>
        <v>22115</v>
      </c>
      <c r="BB30" s="66">
        <f t="shared" si="2"/>
        <v>22115</v>
      </c>
      <c r="BC30" s="61" t="str">
        <f t="shared" si="3"/>
        <v>INR  Twenty Two Thousand One Hundred &amp; Fifteen  Only</v>
      </c>
      <c r="BD30" s="74">
        <v>377</v>
      </c>
      <c r="BE30" s="74">
        <f t="shared" si="4"/>
        <v>426.46</v>
      </c>
      <c r="BF30" s="77">
        <f t="shared" si="5"/>
        <v>9425</v>
      </c>
      <c r="BG30" s="15">
        <f t="shared" si="6"/>
        <v>1000.65952</v>
      </c>
      <c r="IE30" s="16"/>
      <c r="IF30" s="16"/>
      <c r="IG30" s="16"/>
      <c r="IH30" s="16"/>
      <c r="II30" s="16"/>
    </row>
    <row r="31" spans="1:243" s="15" customFormat="1" ht="64.5" customHeight="1">
      <c r="A31" s="27">
        <v>19</v>
      </c>
      <c r="B31" s="70" t="s">
        <v>260</v>
      </c>
      <c r="C31" s="48" t="s">
        <v>70</v>
      </c>
      <c r="D31" s="67">
        <v>25</v>
      </c>
      <c r="E31" s="68" t="s">
        <v>372</v>
      </c>
      <c r="F31" s="69">
        <v>349.54</v>
      </c>
      <c r="G31" s="62"/>
      <c r="H31" s="52"/>
      <c r="I31" s="51" t="s">
        <v>39</v>
      </c>
      <c r="J31" s="53">
        <f t="shared" si="0"/>
        <v>1</v>
      </c>
      <c r="K31" s="54" t="s">
        <v>64</v>
      </c>
      <c r="L31" s="54" t="s">
        <v>7</v>
      </c>
      <c r="M31" s="63"/>
      <c r="N31" s="62"/>
      <c r="O31" s="62"/>
      <c r="P31" s="64"/>
      <c r="Q31" s="62"/>
      <c r="R31" s="62"/>
      <c r="S31" s="64"/>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65">
        <f t="shared" si="1"/>
        <v>8738.5</v>
      </c>
      <c r="BB31" s="66">
        <f t="shared" si="2"/>
        <v>8738.5</v>
      </c>
      <c r="BC31" s="61" t="str">
        <f t="shared" si="3"/>
        <v>INR  Eight Thousand Seven Hundred &amp; Thirty Eight  and Paise Fifty Only</v>
      </c>
      <c r="BD31" s="74">
        <v>395</v>
      </c>
      <c r="BE31" s="74">
        <f t="shared" si="4"/>
        <v>446.82</v>
      </c>
      <c r="BF31" s="77">
        <f t="shared" si="5"/>
        <v>9875</v>
      </c>
      <c r="BG31" s="15">
        <f t="shared" si="6"/>
        <v>395.399648</v>
      </c>
      <c r="IE31" s="16"/>
      <c r="IF31" s="16"/>
      <c r="IG31" s="16"/>
      <c r="IH31" s="16"/>
      <c r="II31" s="16"/>
    </row>
    <row r="32" spans="1:243" s="15" customFormat="1" ht="140.25" customHeight="1">
      <c r="A32" s="27">
        <v>20</v>
      </c>
      <c r="B32" s="70" t="s">
        <v>261</v>
      </c>
      <c r="C32" s="48" t="s">
        <v>71</v>
      </c>
      <c r="D32" s="67">
        <v>48</v>
      </c>
      <c r="E32" s="68" t="s">
        <v>372</v>
      </c>
      <c r="F32" s="69">
        <v>1453.59</v>
      </c>
      <c r="G32" s="62"/>
      <c r="H32" s="52"/>
      <c r="I32" s="51" t="s">
        <v>39</v>
      </c>
      <c r="J32" s="53">
        <f t="shared" si="0"/>
        <v>1</v>
      </c>
      <c r="K32" s="54" t="s">
        <v>64</v>
      </c>
      <c r="L32" s="54" t="s">
        <v>7</v>
      </c>
      <c r="M32" s="63"/>
      <c r="N32" s="62"/>
      <c r="O32" s="62"/>
      <c r="P32" s="64"/>
      <c r="Q32" s="62"/>
      <c r="R32" s="62"/>
      <c r="S32" s="64"/>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65">
        <f t="shared" si="1"/>
        <v>69772.32</v>
      </c>
      <c r="BB32" s="66">
        <f t="shared" si="2"/>
        <v>69772.32</v>
      </c>
      <c r="BC32" s="61" t="str">
        <f t="shared" si="3"/>
        <v>INR  Sixty Nine Thousand Seven Hundred &amp; Seventy Two  and Paise Thirty Two Only</v>
      </c>
      <c r="BD32" s="74">
        <v>71269</v>
      </c>
      <c r="BE32" s="74">
        <f t="shared" si="4"/>
        <v>80619.49</v>
      </c>
      <c r="BF32" s="77">
        <f t="shared" si="5"/>
        <v>3420912</v>
      </c>
      <c r="BG32" s="15">
        <f t="shared" si="6"/>
        <v>1644.301008</v>
      </c>
      <c r="IE32" s="16"/>
      <c r="IF32" s="16"/>
      <c r="IG32" s="16"/>
      <c r="IH32" s="16"/>
      <c r="II32" s="16"/>
    </row>
    <row r="33" spans="1:243" s="15" customFormat="1" ht="139.5" customHeight="1">
      <c r="A33" s="27">
        <v>21</v>
      </c>
      <c r="B33" s="70" t="s">
        <v>262</v>
      </c>
      <c r="C33" s="48" t="s">
        <v>72</v>
      </c>
      <c r="D33" s="67">
        <v>90</v>
      </c>
      <c r="E33" s="68" t="s">
        <v>227</v>
      </c>
      <c r="F33" s="69">
        <v>381.21</v>
      </c>
      <c r="G33" s="62"/>
      <c r="H33" s="52"/>
      <c r="I33" s="51" t="s">
        <v>39</v>
      </c>
      <c r="J33" s="53">
        <f t="shared" si="0"/>
        <v>1</v>
      </c>
      <c r="K33" s="54" t="s">
        <v>64</v>
      </c>
      <c r="L33" s="54" t="s">
        <v>7</v>
      </c>
      <c r="M33" s="63"/>
      <c r="N33" s="62"/>
      <c r="O33" s="62"/>
      <c r="P33" s="64"/>
      <c r="Q33" s="62"/>
      <c r="R33" s="62"/>
      <c r="S33" s="64"/>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65">
        <f t="shared" si="1"/>
        <v>34308.9</v>
      </c>
      <c r="BB33" s="66">
        <f t="shared" si="2"/>
        <v>34308.9</v>
      </c>
      <c r="BC33" s="61" t="str">
        <f t="shared" si="3"/>
        <v>INR  Thirty Four Thousand Three Hundred &amp; Eight  and Paise Ninety Only</v>
      </c>
      <c r="BD33" s="74">
        <v>71699</v>
      </c>
      <c r="BE33" s="74">
        <f t="shared" si="4"/>
        <v>81105.91</v>
      </c>
      <c r="BF33" s="77">
        <f t="shared" si="5"/>
        <v>6452910</v>
      </c>
      <c r="BG33" s="15">
        <f t="shared" si="6"/>
        <v>431.224752</v>
      </c>
      <c r="IE33" s="16"/>
      <c r="IF33" s="16"/>
      <c r="IG33" s="16"/>
      <c r="IH33" s="16"/>
      <c r="II33" s="16"/>
    </row>
    <row r="34" spans="1:243" s="15" customFormat="1" ht="68.25" customHeight="1">
      <c r="A34" s="27">
        <v>22</v>
      </c>
      <c r="B34" s="70" t="s">
        <v>263</v>
      </c>
      <c r="C34" s="48" t="s">
        <v>73</v>
      </c>
      <c r="D34" s="67">
        <v>12</v>
      </c>
      <c r="E34" s="68" t="s">
        <v>227</v>
      </c>
      <c r="F34" s="69">
        <v>727.36</v>
      </c>
      <c r="G34" s="62"/>
      <c r="H34" s="52"/>
      <c r="I34" s="51" t="s">
        <v>39</v>
      </c>
      <c r="J34" s="53">
        <f t="shared" si="0"/>
        <v>1</v>
      </c>
      <c r="K34" s="54" t="s">
        <v>64</v>
      </c>
      <c r="L34" s="54" t="s">
        <v>7</v>
      </c>
      <c r="M34" s="63"/>
      <c r="N34" s="62"/>
      <c r="O34" s="62"/>
      <c r="P34" s="64"/>
      <c r="Q34" s="62"/>
      <c r="R34" s="62"/>
      <c r="S34" s="64"/>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65">
        <f t="shared" si="1"/>
        <v>8728.32</v>
      </c>
      <c r="BB34" s="66">
        <f t="shared" si="2"/>
        <v>8728.32</v>
      </c>
      <c r="BC34" s="61" t="str">
        <f t="shared" si="3"/>
        <v>INR  Eight Thousand Seven Hundred &amp; Twenty Eight  and Paise Thirty Two Only</v>
      </c>
      <c r="BD34" s="74">
        <v>72129</v>
      </c>
      <c r="BE34" s="74">
        <f t="shared" si="4"/>
        <v>81592.32</v>
      </c>
      <c r="BF34" s="77">
        <f t="shared" si="5"/>
        <v>865548</v>
      </c>
      <c r="BG34" s="15">
        <f t="shared" si="6"/>
        <v>822.789632</v>
      </c>
      <c r="IE34" s="16"/>
      <c r="IF34" s="16"/>
      <c r="IG34" s="16"/>
      <c r="IH34" s="16"/>
      <c r="II34" s="16"/>
    </row>
    <row r="35" spans="1:243" s="15" customFormat="1" ht="45.75" customHeight="1">
      <c r="A35" s="27">
        <v>23</v>
      </c>
      <c r="B35" s="70" t="s">
        <v>264</v>
      </c>
      <c r="C35" s="48" t="s">
        <v>74</v>
      </c>
      <c r="D35" s="67">
        <v>480</v>
      </c>
      <c r="E35" s="68" t="s">
        <v>231</v>
      </c>
      <c r="F35" s="69">
        <v>150.45</v>
      </c>
      <c r="G35" s="62"/>
      <c r="H35" s="52"/>
      <c r="I35" s="51" t="s">
        <v>39</v>
      </c>
      <c r="J35" s="53">
        <f t="shared" si="0"/>
        <v>1</v>
      </c>
      <c r="K35" s="54" t="s">
        <v>64</v>
      </c>
      <c r="L35" s="54" t="s">
        <v>7</v>
      </c>
      <c r="M35" s="63"/>
      <c r="N35" s="62"/>
      <c r="O35" s="62"/>
      <c r="P35" s="64"/>
      <c r="Q35" s="62"/>
      <c r="R35" s="62"/>
      <c r="S35" s="64"/>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65">
        <f t="shared" si="1"/>
        <v>72216</v>
      </c>
      <c r="BB35" s="66">
        <f t="shared" si="2"/>
        <v>72216</v>
      </c>
      <c r="BC35" s="61" t="str">
        <f t="shared" si="3"/>
        <v>INR  Seventy Two Thousand Two Hundred &amp; Sixteen  Only</v>
      </c>
      <c r="BD35" s="74">
        <v>4243</v>
      </c>
      <c r="BE35" s="74">
        <f t="shared" si="4"/>
        <v>4799.68</v>
      </c>
      <c r="BF35" s="77">
        <f t="shared" si="5"/>
        <v>2036640</v>
      </c>
      <c r="BG35" s="15">
        <f t="shared" si="6"/>
        <v>170.18904</v>
      </c>
      <c r="IE35" s="16"/>
      <c r="IF35" s="16"/>
      <c r="IG35" s="16"/>
      <c r="IH35" s="16"/>
      <c r="II35" s="16"/>
    </row>
    <row r="36" spans="1:243" s="15" customFormat="1" ht="59.25" customHeight="1">
      <c r="A36" s="27">
        <v>24</v>
      </c>
      <c r="B36" s="70" t="s">
        <v>265</v>
      </c>
      <c r="C36" s="48" t="s">
        <v>75</v>
      </c>
      <c r="D36" s="67">
        <v>750</v>
      </c>
      <c r="E36" s="68" t="s">
        <v>231</v>
      </c>
      <c r="F36" s="69">
        <v>197.96</v>
      </c>
      <c r="G36" s="62"/>
      <c r="H36" s="52"/>
      <c r="I36" s="51" t="s">
        <v>39</v>
      </c>
      <c r="J36" s="53">
        <f>IF(I36="Less(-)",-1,1)</f>
        <v>1</v>
      </c>
      <c r="K36" s="54" t="s">
        <v>64</v>
      </c>
      <c r="L36" s="54" t="s">
        <v>7</v>
      </c>
      <c r="M36" s="63"/>
      <c r="N36" s="62"/>
      <c r="O36" s="62"/>
      <c r="P36" s="64"/>
      <c r="Q36" s="62"/>
      <c r="R36" s="62"/>
      <c r="S36" s="64"/>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65">
        <f t="shared" si="1"/>
        <v>148470</v>
      </c>
      <c r="BB36" s="66">
        <f t="shared" si="2"/>
        <v>148470</v>
      </c>
      <c r="BC36" s="61" t="str">
        <f>SpellNumber(L36,BB36)</f>
        <v>INR  One Lakh Forty Eight Thousand Four Hundred &amp; Seventy  Only</v>
      </c>
      <c r="BD36" s="74">
        <v>4354</v>
      </c>
      <c r="BE36" s="74">
        <f t="shared" si="4"/>
        <v>4925.24</v>
      </c>
      <c r="BF36" s="77">
        <f t="shared" si="5"/>
        <v>3265500</v>
      </c>
      <c r="BG36" s="15">
        <f t="shared" si="6"/>
        <v>223.932352</v>
      </c>
      <c r="IE36" s="16"/>
      <c r="IF36" s="16"/>
      <c r="IG36" s="16"/>
      <c r="IH36" s="16"/>
      <c r="II36" s="16"/>
    </row>
    <row r="37" spans="1:243" s="15" customFormat="1" ht="57" customHeight="1">
      <c r="A37" s="27">
        <v>25</v>
      </c>
      <c r="B37" s="70" t="s">
        <v>266</v>
      </c>
      <c r="C37" s="48" t="s">
        <v>76</v>
      </c>
      <c r="D37" s="67">
        <v>900</v>
      </c>
      <c r="E37" s="68" t="s">
        <v>231</v>
      </c>
      <c r="F37" s="69">
        <v>170.81</v>
      </c>
      <c r="G37" s="62"/>
      <c r="H37" s="52"/>
      <c r="I37" s="51" t="s">
        <v>39</v>
      </c>
      <c r="J37" s="53">
        <f t="shared" si="0"/>
        <v>1</v>
      </c>
      <c r="K37" s="54" t="s">
        <v>64</v>
      </c>
      <c r="L37" s="54" t="s">
        <v>7</v>
      </c>
      <c r="M37" s="63"/>
      <c r="N37" s="62"/>
      <c r="O37" s="62"/>
      <c r="P37" s="64"/>
      <c r="Q37" s="62"/>
      <c r="R37" s="62"/>
      <c r="S37" s="64"/>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65">
        <f t="shared" si="1"/>
        <v>153729</v>
      </c>
      <c r="BB37" s="66">
        <f t="shared" si="2"/>
        <v>153729</v>
      </c>
      <c r="BC37" s="61" t="str">
        <f t="shared" si="3"/>
        <v>INR  One Lakh Fifty Three Thousand Seven Hundred &amp; Twenty Nine  Only</v>
      </c>
      <c r="BD37" s="74">
        <v>4465</v>
      </c>
      <c r="BE37" s="74">
        <f t="shared" si="4"/>
        <v>5050.81</v>
      </c>
      <c r="BF37" s="77">
        <f t="shared" si="5"/>
        <v>4018500</v>
      </c>
      <c r="BG37" s="15">
        <f t="shared" si="6"/>
        <v>193.220272</v>
      </c>
      <c r="IE37" s="16"/>
      <c r="IF37" s="16"/>
      <c r="IG37" s="16"/>
      <c r="IH37" s="16"/>
      <c r="II37" s="16"/>
    </row>
    <row r="38" spans="1:243" s="15" customFormat="1" ht="58.5" customHeight="1">
      <c r="A38" s="27">
        <v>26</v>
      </c>
      <c r="B38" s="70" t="s">
        <v>267</v>
      </c>
      <c r="C38" s="48" t="s">
        <v>77</v>
      </c>
      <c r="D38" s="67">
        <v>40</v>
      </c>
      <c r="E38" s="68" t="s">
        <v>231</v>
      </c>
      <c r="F38" s="69">
        <v>38.46</v>
      </c>
      <c r="G38" s="62"/>
      <c r="H38" s="52"/>
      <c r="I38" s="51" t="s">
        <v>39</v>
      </c>
      <c r="J38" s="53">
        <f t="shared" si="0"/>
        <v>1</v>
      </c>
      <c r="K38" s="54" t="s">
        <v>64</v>
      </c>
      <c r="L38" s="54" t="s">
        <v>7</v>
      </c>
      <c r="M38" s="63"/>
      <c r="N38" s="62"/>
      <c r="O38" s="62"/>
      <c r="P38" s="64"/>
      <c r="Q38" s="62"/>
      <c r="R38" s="62"/>
      <c r="S38" s="64"/>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65">
        <f t="shared" si="1"/>
        <v>1538.4</v>
      </c>
      <c r="BB38" s="66">
        <f t="shared" si="2"/>
        <v>1538.4</v>
      </c>
      <c r="BC38" s="61" t="str">
        <f t="shared" si="3"/>
        <v>INR  One Thousand Five Hundred &amp; Thirty Eight  and Paise Forty Only</v>
      </c>
      <c r="BD38" s="74">
        <v>4576</v>
      </c>
      <c r="BE38" s="74">
        <f t="shared" si="4"/>
        <v>5176.37</v>
      </c>
      <c r="BF38" s="77">
        <f t="shared" si="5"/>
        <v>183040</v>
      </c>
      <c r="BG38" s="15">
        <f t="shared" si="6"/>
        <v>43.505952</v>
      </c>
      <c r="IE38" s="16"/>
      <c r="IF38" s="16"/>
      <c r="IG38" s="16"/>
      <c r="IH38" s="16"/>
      <c r="II38" s="16"/>
    </row>
    <row r="39" spans="1:243" s="15" customFormat="1" ht="46.5" customHeight="1">
      <c r="A39" s="27">
        <v>27</v>
      </c>
      <c r="B39" s="70" t="s">
        <v>268</v>
      </c>
      <c r="C39" s="48" t="s">
        <v>78</v>
      </c>
      <c r="D39" s="67">
        <v>90</v>
      </c>
      <c r="E39" s="68" t="s">
        <v>369</v>
      </c>
      <c r="F39" s="69">
        <v>53.17</v>
      </c>
      <c r="G39" s="62"/>
      <c r="H39" s="52"/>
      <c r="I39" s="51" t="s">
        <v>39</v>
      </c>
      <c r="J39" s="53">
        <f t="shared" si="0"/>
        <v>1</v>
      </c>
      <c r="K39" s="54" t="s">
        <v>64</v>
      </c>
      <c r="L39" s="54" t="s">
        <v>7</v>
      </c>
      <c r="M39" s="63"/>
      <c r="N39" s="62"/>
      <c r="O39" s="62"/>
      <c r="P39" s="64"/>
      <c r="Q39" s="62"/>
      <c r="R39" s="62"/>
      <c r="S39" s="64"/>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65">
        <f t="shared" si="1"/>
        <v>4785.3</v>
      </c>
      <c r="BB39" s="66">
        <f t="shared" si="2"/>
        <v>4785.3</v>
      </c>
      <c r="BC39" s="61" t="str">
        <f t="shared" si="3"/>
        <v>INR  Four Thousand Seven Hundred &amp; Eighty Five  and Paise Thirty Only</v>
      </c>
      <c r="BD39" s="74">
        <v>592</v>
      </c>
      <c r="BE39" s="74">
        <f t="shared" si="4"/>
        <v>669.67</v>
      </c>
      <c r="BF39" s="77">
        <f t="shared" si="5"/>
        <v>53280</v>
      </c>
      <c r="BG39" s="15">
        <f t="shared" si="6"/>
        <v>60.145904</v>
      </c>
      <c r="IE39" s="16"/>
      <c r="IF39" s="16"/>
      <c r="IG39" s="16"/>
      <c r="IH39" s="16"/>
      <c r="II39" s="16"/>
    </row>
    <row r="40" spans="1:243" s="15" customFormat="1" ht="46.5" customHeight="1">
      <c r="A40" s="27">
        <v>28</v>
      </c>
      <c r="B40" s="70" t="s">
        <v>269</v>
      </c>
      <c r="C40" s="48" t="s">
        <v>79</v>
      </c>
      <c r="D40" s="67">
        <v>90</v>
      </c>
      <c r="E40" s="68" t="s">
        <v>369</v>
      </c>
      <c r="F40" s="69">
        <v>32.8</v>
      </c>
      <c r="G40" s="62"/>
      <c r="H40" s="52"/>
      <c r="I40" s="51" t="s">
        <v>39</v>
      </c>
      <c r="J40" s="53">
        <f t="shared" si="0"/>
        <v>1</v>
      </c>
      <c r="K40" s="54" t="s">
        <v>64</v>
      </c>
      <c r="L40" s="54" t="s">
        <v>7</v>
      </c>
      <c r="M40" s="63"/>
      <c r="N40" s="62"/>
      <c r="O40" s="62"/>
      <c r="P40" s="64"/>
      <c r="Q40" s="62"/>
      <c r="R40" s="62"/>
      <c r="S40" s="64"/>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65">
        <f t="shared" si="1"/>
        <v>2952</v>
      </c>
      <c r="BB40" s="66">
        <f t="shared" si="2"/>
        <v>2952</v>
      </c>
      <c r="BC40" s="61" t="str">
        <f t="shared" si="3"/>
        <v>INR  Two Thousand Nine Hundred &amp; Fifty Two  Only</v>
      </c>
      <c r="BD40" s="74">
        <v>604</v>
      </c>
      <c r="BE40" s="74">
        <f t="shared" si="4"/>
        <v>683.24</v>
      </c>
      <c r="BF40" s="77">
        <f t="shared" si="5"/>
        <v>54360</v>
      </c>
      <c r="BG40" s="15">
        <f t="shared" si="6"/>
        <v>37.10336</v>
      </c>
      <c r="IE40" s="16"/>
      <c r="IF40" s="16"/>
      <c r="IG40" s="16"/>
      <c r="IH40" s="16"/>
      <c r="II40" s="16"/>
    </row>
    <row r="41" spans="1:243" s="15" customFormat="1" ht="46.5" customHeight="1">
      <c r="A41" s="27">
        <v>29</v>
      </c>
      <c r="B41" s="70" t="s">
        <v>270</v>
      </c>
      <c r="C41" s="48" t="s">
        <v>80</v>
      </c>
      <c r="D41" s="67">
        <v>280</v>
      </c>
      <c r="E41" s="68" t="s">
        <v>369</v>
      </c>
      <c r="F41" s="69">
        <v>42.99</v>
      </c>
      <c r="G41" s="62"/>
      <c r="H41" s="52"/>
      <c r="I41" s="51" t="s">
        <v>39</v>
      </c>
      <c r="J41" s="53">
        <f t="shared" si="0"/>
        <v>1</v>
      </c>
      <c r="K41" s="54" t="s">
        <v>64</v>
      </c>
      <c r="L41" s="54" t="s">
        <v>7</v>
      </c>
      <c r="M41" s="63"/>
      <c r="N41" s="62"/>
      <c r="O41" s="62"/>
      <c r="P41" s="64"/>
      <c r="Q41" s="62"/>
      <c r="R41" s="62"/>
      <c r="S41" s="64"/>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65">
        <f t="shared" si="1"/>
        <v>12037.2</v>
      </c>
      <c r="BB41" s="66">
        <f t="shared" si="2"/>
        <v>12037.2</v>
      </c>
      <c r="BC41" s="61" t="str">
        <f t="shared" si="3"/>
        <v>INR  Twelve Thousand  &amp;Thirty Seven  and Paise Twenty Only</v>
      </c>
      <c r="BD41" s="74">
        <v>616</v>
      </c>
      <c r="BE41" s="74">
        <f t="shared" si="4"/>
        <v>696.82</v>
      </c>
      <c r="BF41" s="77">
        <f t="shared" si="5"/>
        <v>172480</v>
      </c>
      <c r="BG41" s="15">
        <f t="shared" si="6"/>
        <v>48.630288</v>
      </c>
      <c r="IE41" s="16"/>
      <c r="IF41" s="16"/>
      <c r="IG41" s="16"/>
      <c r="IH41" s="16"/>
      <c r="II41" s="16"/>
    </row>
    <row r="42" spans="1:243" s="15" customFormat="1" ht="90.75" customHeight="1">
      <c r="A42" s="27">
        <v>30</v>
      </c>
      <c r="B42" s="70" t="s">
        <v>271</v>
      </c>
      <c r="C42" s="48" t="s">
        <v>81</v>
      </c>
      <c r="D42" s="67">
        <v>90</v>
      </c>
      <c r="E42" s="68" t="s">
        <v>369</v>
      </c>
      <c r="F42" s="69">
        <v>91.63</v>
      </c>
      <c r="G42" s="62"/>
      <c r="H42" s="52"/>
      <c r="I42" s="51" t="s">
        <v>39</v>
      </c>
      <c r="J42" s="53">
        <v>1</v>
      </c>
      <c r="K42" s="54" t="s">
        <v>64</v>
      </c>
      <c r="L42" s="54" t="s">
        <v>7</v>
      </c>
      <c r="M42" s="63"/>
      <c r="N42" s="62"/>
      <c r="O42" s="62"/>
      <c r="P42" s="64"/>
      <c r="Q42" s="62"/>
      <c r="R42" s="62"/>
      <c r="S42" s="64"/>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65">
        <f t="shared" si="1"/>
        <v>8246.7</v>
      </c>
      <c r="BB42" s="66">
        <f t="shared" si="2"/>
        <v>8246.7</v>
      </c>
      <c r="BC42" s="61" t="s">
        <v>233</v>
      </c>
      <c r="BD42" s="74">
        <v>186</v>
      </c>
      <c r="BE42" s="74">
        <f t="shared" si="4"/>
        <v>210.4</v>
      </c>
      <c r="BF42" s="77">
        <f t="shared" si="5"/>
        <v>16740</v>
      </c>
      <c r="BG42" s="15">
        <f t="shared" si="6"/>
        <v>103.651856</v>
      </c>
      <c r="IE42" s="16"/>
      <c r="IF42" s="16"/>
      <c r="IG42" s="16"/>
      <c r="IH42" s="16"/>
      <c r="II42" s="16"/>
    </row>
    <row r="43" spans="1:243" s="15" customFormat="1" ht="33.75" customHeight="1">
      <c r="A43" s="27">
        <v>31</v>
      </c>
      <c r="B43" s="70" t="s">
        <v>272</v>
      </c>
      <c r="C43" s="48" t="s">
        <v>82</v>
      </c>
      <c r="D43" s="67">
        <v>280</v>
      </c>
      <c r="E43" s="68" t="s">
        <v>369</v>
      </c>
      <c r="F43" s="69">
        <v>89.36</v>
      </c>
      <c r="G43" s="62"/>
      <c r="H43" s="52"/>
      <c r="I43" s="51" t="s">
        <v>39</v>
      </c>
      <c r="J43" s="53">
        <f t="shared" si="0"/>
        <v>1</v>
      </c>
      <c r="K43" s="54" t="s">
        <v>64</v>
      </c>
      <c r="L43" s="54" t="s">
        <v>7</v>
      </c>
      <c r="M43" s="63"/>
      <c r="N43" s="62"/>
      <c r="O43" s="62"/>
      <c r="P43" s="64"/>
      <c r="Q43" s="62"/>
      <c r="R43" s="62"/>
      <c r="S43" s="64"/>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65">
        <f t="shared" si="1"/>
        <v>25020.8</v>
      </c>
      <c r="BB43" s="66">
        <f t="shared" si="2"/>
        <v>25020.8</v>
      </c>
      <c r="BC43" s="61" t="str">
        <f t="shared" si="3"/>
        <v>INR  Twenty Five Thousand  &amp;Twenty  and Paise Eighty Only</v>
      </c>
      <c r="BD43" s="74">
        <v>21</v>
      </c>
      <c r="BE43" s="74">
        <f t="shared" si="4"/>
        <v>23.76</v>
      </c>
      <c r="BF43" s="77">
        <f t="shared" si="5"/>
        <v>5880</v>
      </c>
      <c r="BG43" s="15">
        <f t="shared" si="6"/>
        <v>101.084032</v>
      </c>
      <c r="IE43" s="16"/>
      <c r="IF43" s="16"/>
      <c r="IG43" s="16"/>
      <c r="IH43" s="16"/>
      <c r="II43" s="16"/>
    </row>
    <row r="44" spans="1:243" s="15" customFormat="1" ht="101.25" customHeight="1">
      <c r="A44" s="27">
        <v>32</v>
      </c>
      <c r="B44" s="70" t="s">
        <v>273</v>
      </c>
      <c r="C44" s="48" t="s">
        <v>83</v>
      </c>
      <c r="D44" s="67">
        <v>1050</v>
      </c>
      <c r="E44" s="68" t="s">
        <v>241</v>
      </c>
      <c r="F44" s="69">
        <v>34.84</v>
      </c>
      <c r="G44" s="62"/>
      <c r="H44" s="52"/>
      <c r="I44" s="51" t="s">
        <v>39</v>
      </c>
      <c r="J44" s="53">
        <f t="shared" si="0"/>
        <v>1</v>
      </c>
      <c r="K44" s="54" t="s">
        <v>64</v>
      </c>
      <c r="L44" s="54" t="s">
        <v>7</v>
      </c>
      <c r="M44" s="63"/>
      <c r="N44" s="62"/>
      <c r="O44" s="62"/>
      <c r="P44" s="64"/>
      <c r="Q44" s="62"/>
      <c r="R44" s="62"/>
      <c r="S44" s="64"/>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65">
        <f t="shared" si="1"/>
        <v>36582</v>
      </c>
      <c r="BB44" s="66">
        <f t="shared" si="2"/>
        <v>36582</v>
      </c>
      <c r="BC44" s="61" t="str">
        <f t="shared" si="3"/>
        <v>INR  Thirty Six Thousand Five Hundred &amp; Eighty Two  Only</v>
      </c>
      <c r="BD44" s="74">
        <v>75572</v>
      </c>
      <c r="BE44" s="74">
        <f t="shared" si="4"/>
        <v>85487.05</v>
      </c>
      <c r="BF44" s="77">
        <f t="shared" si="5"/>
        <v>79350600</v>
      </c>
      <c r="BG44" s="15">
        <f t="shared" si="6"/>
        <v>39.411008</v>
      </c>
      <c r="IE44" s="16"/>
      <c r="IF44" s="16"/>
      <c r="IG44" s="16"/>
      <c r="IH44" s="16"/>
      <c r="II44" s="16"/>
    </row>
    <row r="45" spans="1:243" s="15" customFormat="1" ht="99" customHeight="1">
      <c r="A45" s="27">
        <v>33</v>
      </c>
      <c r="B45" s="70" t="s">
        <v>274</v>
      </c>
      <c r="C45" s="48" t="s">
        <v>84</v>
      </c>
      <c r="D45" s="67">
        <v>1000</v>
      </c>
      <c r="E45" s="68" t="s">
        <v>241</v>
      </c>
      <c r="F45" s="69">
        <v>35.52</v>
      </c>
      <c r="G45" s="62"/>
      <c r="H45" s="52"/>
      <c r="I45" s="51" t="s">
        <v>39</v>
      </c>
      <c r="J45" s="53">
        <f t="shared" si="0"/>
        <v>1</v>
      </c>
      <c r="K45" s="54" t="s">
        <v>64</v>
      </c>
      <c r="L45" s="54" t="s">
        <v>7</v>
      </c>
      <c r="M45" s="63"/>
      <c r="N45" s="62"/>
      <c r="O45" s="62"/>
      <c r="P45" s="64"/>
      <c r="Q45" s="62"/>
      <c r="R45" s="62"/>
      <c r="S45" s="64"/>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65">
        <f t="shared" si="1"/>
        <v>35520</v>
      </c>
      <c r="BB45" s="66">
        <f t="shared" si="2"/>
        <v>35520</v>
      </c>
      <c r="BC45" s="61" t="str">
        <f t="shared" si="3"/>
        <v>INR  Thirty Five Thousand Five Hundred &amp; Twenty  Only</v>
      </c>
      <c r="BD45" s="74">
        <v>75772</v>
      </c>
      <c r="BE45" s="74">
        <f t="shared" si="4"/>
        <v>85713.29</v>
      </c>
      <c r="BF45" s="77">
        <f t="shared" si="5"/>
        <v>75772000</v>
      </c>
      <c r="BG45" s="15">
        <f t="shared" si="6"/>
        <v>40.180224</v>
      </c>
      <c r="IE45" s="16"/>
      <c r="IF45" s="16"/>
      <c r="IG45" s="16"/>
      <c r="IH45" s="16"/>
      <c r="II45" s="16"/>
    </row>
    <row r="46" spans="1:243" s="15" customFormat="1" ht="65.25" customHeight="1">
      <c r="A46" s="27">
        <v>34</v>
      </c>
      <c r="B46" s="70" t="s">
        <v>275</v>
      </c>
      <c r="C46" s="48" t="s">
        <v>85</v>
      </c>
      <c r="D46" s="67">
        <v>1050</v>
      </c>
      <c r="E46" s="68" t="s">
        <v>241</v>
      </c>
      <c r="F46" s="69">
        <v>79.18</v>
      </c>
      <c r="G46" s="62"/>
      <c r="H46" s="52"/>
      <c r="I46" s="51" t="s">
        <v>39</v>
      </c>
      <c r="J46" s="53">
        <f t="shared" si="0"/>
        <v>1</v>
      </c>
      <c r="K46" s="54" t="s">
        <v>64</v>
      </c>
      <c r="L46" s="54" t="s">
        <v>7</v>
      </c>
      <c r="M46" s="63"/>
      <c r="N46" s="62"/>
      <c r="O46" s="62"/>
      <c r="P46" s="64"/>
      <c r="Q46" s="62"/>
      <c r="R46" s="62"/>
      <c r="S46" s="64"/>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65">
        <f t="shared" si="1"/>
        <v>83139</v>
      </c>
      <c r="BB46" s="66">
        <f t="shared" si="2"/>
        <v>83139</v>
      </c>
      <c r="BC46" s="61" t="str">
        <f t="shared" si="3"/>
        <v>INR  Eighty Three Thousand One Hundred &amp; Thirty Nine  Only</v>
      </c>
      <c r="BD46" s="74">
        <v>75972</v>
      </c>
      <c r="BE46" s="74">
        <f t="shared" si="4"/>
        <v>85939.53</v>
      </c>
      <c r="BF46" s="77">
        <f t="shared" si="5"/>
        <v>79770600</v>
      </c>
      <c r="BG46" s="15">
        <f t="shared" si="6"/>
        <v>89.568416</v>
      </c>
      <c r="IE46" s="16"/>
      <c r="IF46" s="16"/>
      <c r="IG46" s="16"/>
      <c r="IH46" s="16"/>
      <c r="II46" s="16"/>
    </row>
    <row r="47" spans="1:243" s="15" customFormat="1" ht="112.5" customHeight="1">
      <c r="A47" s="27">
        <v>35</v>
      </c>
      <c r="B47" s="70" t="s">
        <v>276</v>
      </c>
      <c r="C47" s="48" t="s">
        <v>86</v>
      </c>
      <c r="D47" s="67">
        <v>1000</v>
      </c>
      <c r="E47" s="68" t="s">
        <v>241</v>
      </c>
      <c r="F47" s="69">
        <v>75.79</v>
      </c>
      <c r="G47" s="62"/>
      <c r="H47" s="52"/>
      <c r="I47" s="51" t="s">
        <v>39</v>
      </c>
      <c r="J47" s="53">
        <f t="shared" si="0"/>
        <v>1</v>
      </c>
      <c r="K47" s="54" t="s">
        <v>64</v>
      </c>
      <c r="L47" s="54" t="s">
        <v>7</v>
      </c>
      <c r="M47" s="63"/>
      <c r="N47" s="62"/>
      <c r="O47" s="62"/>
      <c r="P47" s="64"/>
      <c r="Q47" s="62"/>
      <c r="R47" s="62"/>
      <c r="S47" s="64"/>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65">
        <f t="shared" si="1"/>
        <v>75790</v>
      </c>
      <c r="BB47" s="66">
        <f t="shared" si="2"/>
        <v>75790</v>
      </c>
      <c r="BC47" s="61" t="str">
        <f t="shared" si="3"/>
        <v>INR  Seventy Five Thousand Seven Hundred &amp; Ninety  Only</v>
      </c>
      <c r="BD47" s="74">
        <v>3955</v>
      </c>
      <c r="BE47" s="74">
        <f t="shared" si="4"/>
        <v>4473.9</v>
      </c>
      <c r="BF47" s="77">
        <f t="shared" si="5"/>
        <v>3955000</v>
      </c>
      <c r="BG47" s="15">
        <f t="shared" si="6"/>
        <v>85.733648</v>
      </c>
      <c r="IE47" s="16"/>
      <c r="IF47" s="16"/>
      <c r="IG47" s="16"/>
      <c r="IH47" s="16"/>
      <c r="II47" s="16"/>
    </row>
    <row r="48" spans="1:243" s="15" customFormat="1" ht="67.5" customHeight="1">
      <c r="A48" s="27">
        <v>36</v>
      </c>
      <c r="B48" s="70" t="s">
        <v>277</v>
      </c>
      <c r="C48" s="48" t="s">
        <v>87</v>
      </c>
      <c r="D48" s="67">
        <v>900</v>
      </c>
      <c r="E48" s="68" t="s">
        <v>241</v>
      </c>
      <c r="F48" s="69">
        <v>20.52</v>
      </c>
      <c r="G48" s="62"/>
      <c r="H48" s="52"/>
      <c r="I48" s="51" t="s">
        <v>39</v>
      </c>
      <c r="J48" s="53">
        <f t="shared" si="0"/>
        <v>1</v>
      </c>
      <c r="K48" s="54" t="s">
        <v>64</v>
      </c>
      <c r="L48" s="54" t="s">
        <v>7</v>
      </c>
      <c r="M48" s="63"/>
      <c r="N48" s="62"/>
      <c r="O48" s="62"/>
      <c r="P48" s="64"/>
      <c r="Q48" s="62"/>
      <c r="R48" s="62"/>
      <c r="S48" s="64"/>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65">
        <f t="shared" si="1"/>
        <v>18468</v>
      </c>
      <c r="BB48" s="66">
        <f t="shared" si="2"/>
        <v>18468</v>
      </c>
      <c r="BC48" s="61" t="str">
        <f t="shared" si="3"/>
        <v>INR  Eighteen Thousand Four Hundred &amp; Sixty Eight  Only</v>
      </c>
      <c r="BD48" s="74">
        <v>3969</v>
      </c>
      <c r="BE48" s="74">
        <f t="shared" si="4"/>
        <v>4489.73</v>
      </c>
      <c r="BF48" s="77">
        <f t="shared" si="5"/>
        <v>3572100</v>
      </c>
      <c r="BG48" s="15">
        <f t="shared" si="6"/>
        <v>23.212224</v>
      </c>
      <c r="IE48" s="16"/>
      <c r="IF48" s="16"/>
      <c r="IG48" s="16"/>
      <c r="IH48" s="16"/>
      <c r="II48" s="16"/>
    </row>
    <row r="49" spans="1:243" s="15" customFormat="1" ht="76.5" customHeight="1">
      <c r="A49" s="27">
        <v>37</v>
      </c>
      <c r="B49" s="70" t="s">
        <v>278</v>
      </c>
      <c r="C49" s="48" t="s">
        <v>88</v>
      </c>
      <c r="D49" s="67">
        <v>249.84</v>
      </c>
      <c r="E49" s="68" t="s">
        <v>241</v>
      </c>
      <c r="F49" s="69">
        <v>7.92</v>
      </c>
      <c r="G49" s="62"/>
      <c r="H49" s="52"/>
      <c r="I49" s="51" t="s">
        <v>39</v>
      </c>
      <c r="J49" s="53">
        <f t="shared" si="0"/>
        <v>1</v>
      </c>
      <c r="K49" s="54" t="s">
        <v>64</v>
      </c>
      <c r="L49" s="54" t="s">
        <v>7</v>
      </c>
      <c r="M49" s="63"/>
      <c r="N49" s="62"/>
      <c r="O49" s="62"/>
      <c r="P49" s="64"/>
      <c r="Q49" s="62"/>
      <c r="R49" s="62"/>
      <c r="S49" s="64"/>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65">
        <f t="shared" si="1"/>
        <v>1978.73</v>
      </c>
      <c r="BB49" s="66">
        <f t="shared" si="2"/>
        <v>1978.73</v>
      </c>
      <c r="BC49" s="61" t="str">
        <f t="shared" si="3"/>
        <v>INR  One Thousand Nine Hundred &amp; Seventy Eight  and Paise Seventy Three Only</v>
      </c>
      <c r="BD49" s="74">
        <v>3983</v>
      </c>
      <c r="BE49" s="74">
        <f t="shared" si="4"/>
        <v>4505.57</v>
      </c>
      <c r="BF49" s="77">
        <f t="shared" si="5"/>
        <v>995112.72</v>
      </c>
      <c r="BG49" s="15">
        <f t="shared" si="6"/>
        <v>8.959104</v>
      </c>
      <c r="IE49" s="16"/>
      <c r="IF49" s="16"/>
      <c r="IG49" s="16"/>
      <c r="IH49" s="16"/>
      <c r="II49" s="16"/>
    </row>
    <row r="50" spans="1:243" s="15" customFormat="1" ht="41.25" customHeight="1">
      <c r="A50" s="27">
        <v>38</v>
      </c>
      <c r="B50" s="70" t="s">
        <v>279</v>
      </c>
      <c r="C50" s="48" t="s">
        <v>89</v>
      </c>
      <c r="D50" s="67">
        <v>200</v>
      </c>
      <c r="E50" s="68" t="s">
        <v>241</v>
      </c>
      <c r="F50" s="69">
        <v>12.44</v>
      </c>
      <c r="G50" s="62"/>
      <c r="H50" s="52"/>
      <c r="I50" s="51" t="s">
        <v>39</v>
      </c>
      <c r="J50" s="53">
        <f t="shared" si="0"/>
        <v>1</v>
      </c>
      <c r="K50" s="54" t="s">
        <v>64</v>
      </c>
      <c r="L50" s="54" t="s">
        <v>7</v>
      </c>
      <c r="M50" s="63"/>
      <c r="N50" s="62"/>
      <c r="O50" s="62"/>
      <c r="P50" s="64"/>
      <c r="Q50" s="62"/>
      <c r="R50" s="62"/>
      <c r="S50" s="64"/>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65">
        <f t="shared" si="1"/>
        <v>2488</v>
      </c>
      <c r="BB50" s="66">
        <f t="shared" si="2"/>
        <v>2488</v>
      </c>
      <c r="BC50" s="61" t="str">
        <f t="shared" si="3"/>
        <v>INR  Two Thousand Four Hundred &amp; Eighty Eight  Only</v>
      </c>
      <c r="BD50" s="74">
        <v>446</v>
      </c>
      <c r="BE50" s="74">
        <f t="shared" si="4"/>
        <v>504.52</v>
      </c>
      <c r="BF50" s="77">
        <f t="shared" si="5"/>
        <v>89200</v>
      </c>
      <c r="BG50" s="15">
        <f t="shared" si="6"/>
        <v>14.072128</v>
      </c>
      <c r="IE50" s="16"/>
      <c r="IF50" s="16"/>
      <c r="IG50" s="16"/>
      <c r="IH50" s="16"/>
      <c r="II50" s="16"/>
    </row>
    <row r="51" spans="1:243" s="15" customFormat="1" ht="84" customHeight="1">
      <c r="A51" s="27">
        <v>39</v>
      </c>
      <c r="B51" s="70" t="s">
        <v>280</v>
      </c>
      <c r="C51" s="48" t="s">
        <v>90</v>
      </c>
      <c r="D51" s="67">
        <v>35</v>
      </c>
      <c r="E51" s="68" t="s">
        <v>231</v>
      </c>
      <c r="F51" s="69">
        <v>134.61</v>
      </c>
      <c r="G51" s="62"/>
      <c r="H51" s="52"/>
      <c r="I51" s="51" t="s">
        <v>39</v>
      </c>
      <c r="J51" s="53">
        <f t="shared" si="0"/>
        <v>1</v>
      </c>
      <c r="K51" s="54" t="s">
        <v>64</v>
      </c>
      <c r="L51" s="54" t="s">
        <v>7</v>
      </c>
      <c r="M51" s="63"/>
      <c r="N51" s="62"/>
      <c r="O51" s="62"/>
      <c r="P51" s="64"/>
      <c r="Q51" s="62"/>
      <c r="R51" s="62"/>
      <c r="S51" s="64"/>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65">
        <f t="shared" si="1"/>
        <v>4711.35</v>
      </c>
      <c r="BB51" s="66">
        <f t="shared" si="2"/>
        <v>4711.35</v>
      </c>
      <c r="BC51" s="61" t="str">
        <f t="shared" si="3"/>
        <v>INR  Four Thousand Seven Hundred &amp; Eleven  and Paise Thirty Five Only</v>
      </c>
      <c r="BD51" s="74">
        <v>446</v>
      </c>
      <c r="BE51" s="74">
        <f t="shared" si="4"/>
        <v>504.52</v>
      </c>
      <c r="BF51" s="77">
        <f t="shared" si="5"/>
        <v>15610</v>
      </c>
      <c r="BG51" s="15">
        <f t="shared" si="6"/>
        <v>152.270832</v>
      </c>
      <c r="IE51" s="16"/>
      <c r="IF51" s="16"/>
      <c r="IG51" s="16"/>
      <c r="IH51" s="16"/>
      <c r="II51" s="16"/>
    </row>
    <row r="52" spans="1:243" s="15" customFormat="1" ht="79.5" customHeight="1">
      <c r="A52" s="27">
        <v>40</v>
      </c>
      <c r="B52" s="70" t="s">
        <v>281</v>
      </c>
      <c r="C52" s="48" t="s">
        <v>91</v>
      </c>
      <c r="D52" s="67">
        <v>1.5</v>
      </c>
      <c r="E52" s="68" t="s">
        <v>229</v>
      </c>
      <c r="F52" s="69">
        <v>11185.31</v>
      </c>
      <c r="G52" s="62"/>
      <c r="H52" s="52"/>
      <c r="I52" s="51" t="s">
        <v>39</v>
      </c>
      <c r="J52" s="53">
        <f t="shared" si="0"/>
        <v>1</v>
      </c>
      <c r="K52" s="54" t="s">
        <v>64</v>
      </c>
      <c r="L52" s="54" t="s">
        <v>7</v>
      </c>
      <c r="M52" s="63"/>
      <c r="N52" s="62"/>
      <c r="O52" s="62"/>
      <c r="P52" s="64"/>
      <c r="Q52" s="62"/>
      <c r="R52" s="62"/>
      <c r="S52" s="64"/>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65">
        <f t="shared" si="1"/>
        <v>16777.97</v>
      </c>
      <c r="BB52" s="66">
        <f t="shared" si="2"/>
        <v>16777.97</v>
      </c>
      <c r="BC52" s="61" t="str">
        <f t="shared" si="3"/>
        <v>INR  Sixteen Thousand Seven Hundred &amp; Seventy Seven  and Paise Ninety Seven Only</v>
      </c>
      <c r="BD52" s="74">
        <v>446</v>
      </c>
      <c r="BE52" s="74">
        <f t="shared" si="4"/>
        <v>504.52</v>
      </c>
      <c r="BF52" s="77">
        <f t="shared" si="5"/>
        <v>669</v>
      </c>
      <c r="BG52" s="15">
        <f t="shared" si="6"/>
        <v>12652.822672</v>
      </c>
      <c r="IE52" s="16"/>
      <c r="IF52" s="16"/>
      <c r="IG52" s="16"/>
      <c r="IH52" s="16"/>
      <c r="II52" s="16"/>
    </row>
    <row r="53" spans="1:243" s="15" customFormat="1" ht="59.25" customHeight="1">
      <c r="A53" s="27">
        <v>41</v>
      </c>
      <c r="B53" s="70" t="s">
        <v>282</v>
      </c>
      <c r="C53" s="48" t="s">
        <v>92</v>
      </c>
      <c r="D53" s="67">
        <v>10</v>
      </c>
      <c r="E53" s="68" t="s">
        <v>231</v>
      </c>
      <c r="F53" s="69">
        <v>606.32</v>
      </c>
      <c r="G53" s="62"/>
      <c r="H53" s="52"/>
      <c r="I53" s="51" t="s">
        <v>39</v>
      </c>
      <c r="J53" s="53">
        <f t="shared" si="0"/>
        <v>1</v>
      </c>
      <c r="K53" s="54" t="s">
        <v>64</v>
      </c>
      <c r="L53" s="54" t="s">
        <v>7</v>
      </c>
      <c r="M53" s="63"/>
      <c r="N53" s="62"/>
      <c r="O53" s="62"/>
      <c r="P53" s="64"/>
      <c r="Q53" s="62"/>
      <c r="R53" s="62"/>
      <c r="S53" s="64"/>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65">
        <f t="shared" si="1"/>
        <v>6063.2</v>
      </c>
      <c r="BB53" s="66">
        <f t="shared" si="2"/>
        <v>6063.2</v>
      </c>
      <c r="BC53" s="61" t="str">
        <f t="shared" si="3"/>
        <v>INR  Six Thousand  &amp;Sixty Three  and Paise Twenty Only</v>
      </c>
      <c r="BD53" s="74">
        <v>2581</v>
      </c>
      <c r="BE53" s="74">
        <f t="shared" si="4"/>
        <v>2919.63</v>
      </c>
      <c r="BF53" s="77">
        <f t="shared" si="5"/>
        <v>25810</v>
      </c>
      <c r="BG53" s="15">
        <f t="shared" si="6"/>
        <v>685.869184</v>
      </c>
      <c r="IE53" s="16"/>
      <c r="IF53" s="16"/>
      <c r="IG53" s="16"/>
      <c r="IH53" s="16"/>
      <c r="II53" s="16"/>
    </row>
    <row r="54" spans="1:243" s="15" customFormat="1" ht="75" customHeight="1">
      <c r="A54" s="27">
        <v>42</v>
      </c>
      <c r="B54" s="70" t="s">
        <v>283</v>
      </c>
      <c r="C54" s="48" t="s">
        <v>93</v>
      </c>
      <c r="D54" s="67">
        <v>0.3</v>
      </c>
      <c r="E54" s="68" t="s">
        <v>370</v>
      </c>
      <c r="F54" s="69">
        <v>94136.2</v>
      </c>
      <c r="G54" s="62"/>
      <c r="H54" s="52"/>
      <c r="I54" s="51" t="s">
        <v>39</v>
      </c>
      <c r="J54" s="53">
        <f t="shared" si="0"/>
        <v>1</v>
      </c>
      <c r="K54" s="54" t="s">
        <v>64</v>
      </c>
      <c r="L54" s="54" t="s">
        <v>7</v>
      </c>
      <c r="M54" s="63"/>
      <c r="N54" s="62"/>
      <c r="O54" s="62"/>
      <c r="P54" s="64"/>
      <c r="Q54" s="62"/>
      <c r="R54" s="62"/>
      <c r="S54" s="64"/>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65">
        <f t="shared" si="1"/>
        <v>28240.86</v>
      </c>
      <c r="BB54" s="66">
        <f t="shared" si="2"/>
        <v>28240.86</v>
      </c>
      <c r="BC54" s="61" t="str">
        <f t="shared" si="3"/>
        <v>INR  Twenty Eight Thousand Two Hundred &amp; Forty  and Paise Eighty Six Only</v>
      </c>
      <c r="BD54" s="74">
        <v>2595</v>
      </c>
      <c r="BE54" s="74">
        <f t="shared" si="4"/>
        <v>2935.46</v>
      </c>
      <c r="BF54" s="77">
        <f t="shared" si="5"/>
        <v>778.5</v>
      </c>
      <c r="BG54" s="15">
        <f t="shared" si="6"/>
        <v>106486.86944</v>
      </c>
      <c r="IE54" s="16"/>
      <c r="IF54" s="16"/>
      <c r="IG54" s="16"/>
      <c r="IH54" s="16"/>
      <c r="II54" s="16"/>
    </row>
    <row r="55" spans="1:243" s="15" customFormat="1" ht="128.25" customHeight="1">
      <c r="A55" s="27">
        <v>43</v>
      </c>
      <c r="B55" s="70" t="s">
        <v>284</v>
      </c>
      <c r="C55" s="48" t="s">
        <v>94</v>
      </c>
      <c r="D55" s="67">
        <v>8.517</v>
      </c>
      <c r="E55" s="68" t="s">
        <v>231</v>
      </c>
      <c r="F55" s="69">
        <v>3007.86</v>
      </c>
      <c r="G55" s="62"/>
      <c r="H55" s="52"/>
      <c r="I55" s="51" t="s">
        <v>39</v>
      </c>
      <c r="J55" s="53">
        <f t="shared" si="0"/>
        <v>1</v>
      </c>
      <c r="K55" s="54" t="s">
        <v>64</v>
      </c>
      <c r="L55" s="54" t="s">
        <v>7</v>
      </c>
      <c r="M55" s="63"/>
      <c r="N55" s="62"/>
      <c r="O55" s="62"/>
      <c r="P55" s="64"/>
      <c r="Q55" s="62"/>
      <c r="R55" s="62"/>
      <c r="S55" s="64"/>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65">
        <f t="shared" si="1"/>
        <v>25617.94</v>
      </c>
      <c r="BB55" s="66">
        <f t="shared" si="2"/>
        <v>25617.94</v>
      </c>
      <c r="BC55" s="61" t="str">
        <f t="shared" si="3"/>
        <v>INR  Twenty Five Thousand Six Hundred &amp; Seventeen  and Paise Ninety Four Only</v>
      </c>
      <c r="BD55" s="74">
        <v>2609</v>
      </c>
      <c r="BE55" s="74">
        <f t="shared" si="4"/>
        <v>2951.3</v>
      </c>
      <c r="BF55" s="77">
        <f t="shared" si="5"/>
        <v>22220.85</v>
      </c>
      <c r="BG55" s="15">
        <f t="shared" si="6"/>
        <v>3402.491232</v>
      </c>
      <c r="IE55" s="16"/>
      <c r="IF55" s="16"/>
      <c r="IG55" s="16"/>
      <c r="IH55" s="16"/>
      <c r="II55" s="16"/>
    </row>
    <row r="56" spans="1:243" s="15" customFormat="1" ht="99.75" customHeight="1">
      <c r="A56" s="27">
        <v>44</v>
      </c>
      <c r="B56" s="70" t="s">
        <v>285</v>
      </c>
      <c r="C56" s="48" t="s">
        <v>95</v>
      </c>
      <c r="D56" s="67">
        <v>15</v>
      </c>
      <c r="E56" s="68" t="s">
        <v>231</v>
      </c>
      <c r="F56" s="69">
        <v>4773.66</v>
      </c>
      <c r="G56" s="62"/>
      <c r="H56" s="52"/>
      <c r="I56" s="51" t="s">
        <v>39</v>
      </c>
      <c r="J56" s="53">
        <f t="shared" si="0"/>
        <v>1</v>
      </c>
      <c r="K56" s="54" t="s">
        <v>64</v>
      </c>
      <c r="L56" s="54" t="s">
        <v>7</v>
      </c>
      <c r="M56" s="63"/>
      <c r="N56" s="62"/>
      <c r="O56" s="62"/>
      <c r="P56" s="64"/>
      <c r="Q56" s="62"/>
      <c r="R56" s="62"/>
      <c r="S56" s="64"/>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65">
        <f t="shared" si="1"/>
        <v>71604.9</v>
      </c>
      <c r="BB56" s="66">
        <f t="shared" si="2"/>
        <v>71604.9</v>
      </c>
      <c r="BC56" s="61" t="str">
        <f t="shared" si="3"/>
        <v>INR  Seventy One Thousand Six Hundred &amp; Four  and Paise Ninety Only</v>
      </c>
      <c r="BD56" s="74">
        <v>122</v>
      </c>
      <c r="BE56" s="74">
        <f t="shared" si="4"/>
        <v>138.01</v>
      </c>
      <c r="BF56" s="77">
        <f t="shared" si="5"/>
        <v>1830</v>
      </c>
      <c r="BG56" s="15">
        <f t="shared" si="6"/>
        <v>5399.964192</v>
      </c>
      <c r="IE56" s="16"/>
      <c r="IF56" s="16"/>
      <c r="IG56" s="16"/>
      <c r="IH56" s="16"/>
      <c r="II56" s="16"/>
    </row>
    <row r="57" spans="1:243" s="15" customFormat="1" ht="85.5" customHeight="1">
      <c r="A57" s="27">
        <v>45</v>
      </c>
      <c r="B57" s="70" t="s">
        <v>286</v>
      </c>
      <c r="C57" s="48" t="s">
        <v>96</v>
      </c>
      <c r="D57" s="67">
        <v>25</v>
      </c>
      <c r="E57" s="68" t="s">
        <v>235</v>
      </c>
      <c r="F57" s="69">
        <v>504.52</v>
      </c>
      <c r="G57" s="62"/>
      <c r="H57" s="52"/>
      <c r="I57" s="51" t="s">
        <v>39</v>
      </c>
      <c r="J57" s="53">
        <f t="shared" si="0"/>
        <v>1</v>
      </c>
      <c r="K57" s="54" t="s">
        <v>64</v>
      </c>
      <c r="L57" s="54" t="s">
        <v>7</v>
      </c>
      <c r="M57" s="63"/>
      <c r="N57" s="62"/>
      <c r="O57" s="62"/>
      <c r="P57" s="64"/>
      <c r="Q57" s="62"/>
      <c r="R57" s="62"/>
      <c r="S57" s="64"/>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5">
        <f t="shared" si="1"/>
        <v>12613</v>
      </c>
      <c r="BB57" s="66">
        <f t="shared" si="2"/>
        <v>12613</v>
      </c>
      <c r="BC57" s="61" t="str">
        <f t="shared" si="3"/>
        <v>INR  Twelve Thousand Six Hundred &amp; Thirteen  Only</v>
      </c>
      <c r="BD57" s="74">
        <v>126</v>
      </c>
      <c r="BE57" s="74">
        <f t="shared" si="4"/>
        <v>142.53</v>
      </c>
      <c r="BF57" s="77">
        <f t="shared" si="5"/>
        <v>3150</v>
      </c>
      <c r="BG57" s="15">
        <f t="shared" si="6"/>
        <v>570.713024</v>
      </c>
      <c r="IE57" s="16"/>
      <c r="IF57" s="16"/>
      <c r="IG57" s="16"/>
      <c r="IH57" s="16"/>
      <c r="II57" s="16"/>
    </row>
    <row r="58" spans="1:243" s="15" customFormat="1" ht="96.75" customHeight="1">
      <c r="A58" s="27">
        <v>46</v>
      </c>
      <c r="B58" s="70" t="s">
        <v>287</v>
      </c>
      <c r="C58" s="48" t="s">
        <v>97</v>
      </c>
      <c r="D58" s="67">
        <v>8</v>
      </c>
      <c r="E58" s="68" t="s">
        <v>231</v>
      </c>
      <c r="F58" s="69">
        <v>2919.63</v>
      </c>
      <c r="G58" s="62"/>
      <c r="H58" s="52"/>
      <c r="I58" s="51" t="s">
        <v>39</v>
      </c>
      <c r="J58" s="53">
        <f t="shared" si="0"/>
        <v>1</v>
      </c>
      <c r="K58" s="54" t="s">
        <v>64</v>
      </c>
      <c r="L58" s="54" t="s">
        <v>7</v>
      </c>
      <c r="M58" s="63"/>
      <c r="N58" s="62"/>
      <c r="O58" s="62"/>
      <c r="P58" s="64"/>
      <c r="Q58" s="62"/>
      <c r="R58" s="62"/>
      <c r="S58" s="64"/>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5">
        <f t="shared" si="1"/>
        <v>23357.04</v>
      </c>
      <c r="BB58" s="66">
        <f t="shared" si="2"/>
        <v>23357.04</v>
      </c>
      <c r="BC58" s="61" t="str">
        <f t="shared" si="3"/>
        <v>INR  Twenty Three Thousand Three Hundred &amp; Fifty Seven  and Paise Four Only</v>
      </c>
      <c r="BD58" s="74">
        <v>130</v>
      </c>
      <c r="BE58" s="74">
        <f t="shared" si="4"/>
        <v>147.06</v>
      </c>
      <c r="BF58" s="77">
        <f t="shared" si="5"/>
        <v>1040</v>
      </c>
      <c r="BG58" s="15">
        <f t="shared" si="6"/>
        <v>3302.685456</v>
      </c>
      <c r="IE58" s="16"/>
      <c r="IF58" s="16"/>
      <c r="IG58" s="16"/>
      <c r="IH58" s="16"/>
      <c r="II58" s="16"/>
    </row>
    <row r="59" spans="1:243" s="15" customFormat="1" ht="61.5" customHeight="1">
      <c r="A59" s="27">
        <v>47</v>
      </c>
      <c r="B59" s="70" t="s">
        <v>240</v>
      </c>
      <c r="C59" s="48" t="s">
        <v>98</v>
      </c>
      <c r="D59" s="67">
        <v>30</v>
      </c>
      <c r="E59" s="68" t="s">
        <v>221</v>
      </c>
      <c r="F59" s="69">
        <v>116.51</v>
      </c>
      <c r="G59" s="62"/>
      <c r="H59" s="52"/>
      <c r="I59" s="51" t="s">
        <v>39</v>
      </c>
      <c r="J59" s="53">
        <f t="shared" si="0"/>
        <v>1</v>
      </c>
      <c r="K59" s="54" t="s">
        <v>64</v>
      </c>
      <c r="L59" s="54" t="s">
        <v>7</v>
      </c>
      <c r="M59" s="63"/>
      <c r="N59" s="62"/>
      <c r="O59" s="62"/>
      <c r="P59" s="64"/>
      <c r="Q59" s="62"/>
      <c r="R59" s="62"/>
      <c r="S59" s="64"/>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65">
        <f t="shared" si="1"/>
        <v>3495.3</v>
      </c>
      <c r="BB59" s="66">
        <f t="shared" si="2"/>
        <v>3495.3</v>
      </c>
      <c r="BC59" s="61" t="str">
        <f t="shared" si="3"/>
        <v>INR  Three Thousand Four Hundred &amp; Ninety Five  and Paise Thirty Only</v>
      </c>
      <c r="BD59" s="74">
        <v>153</v>
      </c>
      <c r="BE59" s="74">
        <f t="shared" si="4"/>
        <v>173.07</v>
      </c>
      <c r="BF59" s="77">
        <f t="shared" si="5"/>
        <v>4590</v>
      </c>
      <c r="BG59" s="15">
        <f t="shared" si="6"/>
        <v>131.796112</v>
      </c>
      <c r="IE59" s="16"/>
      <c r="IF59" s="16"/>
      <c r="IG59" s="16"/>
      <c r="IH59" s="16"/>
      <c r="II59" s="16"/>
    </row>
    <row r="60" spans="1:243" s="15" customFormat="1" ht="32.25" customHeight="1">
      <c r="A60" s="27">
        <v>48</v>
      </c>
      <c r="B60" s="70" t="s">
        <v>288</v>
      </c>
      <c r="C60" s="48" t="s">
        <v>99</v>
      </c>
      <c r="D60" s="67">
        <v>67</v>
      </c>
      <c r="E60" s="68" t="s">
        <v>221</v>
      </c>
      <c r="F60" s="69">
        <v>66.74</v>
      </c>
      <c r="G60" s="62"/>
      <c r="H60" s="52"/>
      <c r="I60" s="51" t="s">
        <v>39</v>
      </c>
      <c r="J60" s="53">
        <f t="shared" si="0"/>
        <v>1</v>
      </c>
      <c r="K60" s="54" t="s">
        <v>64</v>
      </c>
      <c r="L60" s="54" t="s">
        <v>7</v>
      </c>
      <c r="M60" s="63"/>
      <c r="N60" s="62"/>
      <c r="O60" s="62"/>
      <c r="P60" s="64"/>
      <c r="Q60" s="62"/>
      <c r="R60" s="62"/>
      <c r="S60" s="64"/>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65">
        <f t="shared" si="1"/>
        <v>4471.58</v>
      </c>
      <c r="BB60" s="66">
        <f t="shared" si="2"/>
        <v>4471.58</v>
      </c>
      <c r="BC60" s="61" t="str">
        <f t="shared" si="3"/>
        <v>INR  Four Thousand Four Hundred &amp; Seventy One  and Paise Fifty Eight Only</v>
      </c>
      <c r="BD60" s="74">
        <v>157</v>
      </c>
      <c r="BE60" s="74">
        <f t="shared" si="4"/>
        <v>177.6</v>
      </c>
      <c r="BF60" s="77">
        <f t="shared" si="5"/>
        <v>10519</v>
      </c>
      <c r="BG60" s="15">
        <f t="shared" si="6"/>
        <v>75.496288</v>
      </c>
      <c r="IE60" s="16"/>
      <c r="IF60" s="16"/>
      <c r="IG60" s="16"/>
      <c r="IH60" s="16"/>
      <c r="II60" s="16"/>
    </row>
    <row r="61" spans="1:243" s="15" customFormat="1" ht="59.25" customHeight="1">
      <c r="A61" s="27">
        <v>49</v>
      </c>
      <c r="B61" s="70" t="s">
        <v>236</v>
      </c>
      <c r="C61" s="48" t="s">
        <v>100</v>
      </c>
      <c r="D61" s="67">
        <v>120</v>
      </c>
      <c r="E61" s="68" t="s">
        <v>221</v>
      </c>
      <c r="F61" s="69">
        <v>32.8</v>
      </c>
      <c r="G61" s="62"/>
      <c r="H61" s="52"/>
      <c r="I61" s="51" t="s">
        <v>39</v>
      </c>
      <c r="J61" s="53">
        <f>IF(I61="Less(-)",-1,1)</f>
        <v>1</v>
      </c>
      <c r="K61" s="54" t="s">
        <v>64</v>
      </c>
      <c r="L61" s="54" t="s">
        <v>7</v>
      </c>
      <c r="M61" s="63"/>
      <c r="N61" s="62"/>
      <c r="O61" s="62"/>
      <c r="P61" s="64"/>
      <c r="Q61" s="62"/>
      <c r="R61" s="62"/>
      <c r="S61" s="64"/>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65">
        <f t="shared" si="1"/>
        <v>3936</v>
      </c>
      <c r="BB61" s="66">
        <f t="shared" si="2"/>
        <v>3936</v>
      </c>
      <c r="BC61" s="61" t="str">
        <f>SpellNumber(L61,BB61)</f>
        <v>INR  Three Thousand Nine Hundred &amp; Thirty Six  Only</v>
      </c>
      <c r="BD61" s="74">
        <v>161</v>
      </c>
      <c r="BE61" s="74">
        <f t="shared" si="4"/>
        <v>182.12</v>
      </c>
      <c r="BF61" s="77">
        <f t="shared" si="5"/>
        <v>19320</v>
      </c>
      <c r="BG61" s="15">
        <f t="shared" si="6"/>
        <v>37.10336</v>
      </c>
      <c r="IE61" s="16"/>
      <c r="IF61" s="16"/>
      <c r="IG61" s="16"/>
      <c r="IH61" s="16"/>
      <c r="II61" s="16"/>
    </row>
    <row r="62" spans="1:243" s="15" customFormat="1" ht="39.75" customHeight="1">
      <c r="A62" s="27">
        <v>50</v>
      </c>
      <c r="B62" s="70" t="s">
        <v>237</v>
      </c>
      <c r="C62" s="48" t="s">
        <v>101</v>
      </c>
      <c r="D62" s="67">
        <v>115</v>
      </c>
      <c r="E62" s="68" t="s">
        <v>221</v>
      </c>
      <c r="F62" s="69">
        <v>48.64</v>
      </c>
      <c r="G62" s="62"/>
      <c r="H62" s="52"/>
      <c r="I62" s="51" t="s">
        <v>39</v>
      </c>
      <c r="J62" s="53">
        <f t="shared" si="0"/>
        <v>1</v>
      </c>
      <c r="K62" s="54" t="s">
        <v>64</v>
      </c>
      <c r="L62" s="54" t="s">
        <v>7</v>
      </c>
      <c r="M62" s="63"/>
      <c r="N62" s="62"/>
      <c r="O62" s="62"/>
      <c r="P62" s="64"/>
      <c r="Q62" s="62"/>
      <c r="R62" s="62"/>
      <c r="S62" s="64"/>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65">
        <f t="shared" si="1"/>
        <v>5593.6</v>
      </c>
      <c r="BB62" s="66">
        <f t="shared" si="2"/>
        <v>5593.6</v>
      </c>
      <c r="BC62" s="61" t="str">
        <f t="shared" si="3"/>
        <v>INR  Five Thousand Five Hundred &amp; Ninety Three  and Paise Sixty Only</v>
      </c>
      <c r="BD62" s="74">
        <v>135</v>
      </c>
      <c r="BE62" s="74">
        <f t="shared" si="4"/>
        <v>152.71</v>
      </c>
      <c r="BF62" s="77">
        <f t="shared" si="5"/>
        <v>15525</v>
      </c>
      <c r="BG62" s="15">
        <f t="shared" si="6"/>
        <v>55.021568</v>
      </c>
      <c r="IE62" s="16"/>
      <c r="IF62" s="16"/>
      <c r="IG62" s="16"/>
      <c r="IH62" s="16"/>
      <c r="II62" s="16"/>
    </row>
    <row r="63" spans="1:243" s="15" customFormat="1" ht="45.75" customHeight="1">
      <c r="A63" s="27">
        <v>51</v>
      </c>
      <c r="B63" s="70" t="s">
        <v>238</v>
      </c>
      <c r="C63" s="48" t="s">
        <v>102</v>
      </c>
      <c r="D63" s="67">
        <v>10</v>
      </c>
      <c r="E63" s="68" t="s">
        <v>221</v>
      </c>
      <c r="F63" s="69">
        <v>179.86</v>
      </c>
      <c r="G63" s="62"/>
      <c r="H63" s="52"/>
      <c r="I63" s="51" t="s">
        <v>39</v>
      </c>
      <c r="J63" s="53">
        <f t="shared" si="0"/>
        <v>1</v>
      </c>
      <c r="K63" s="54" t="s">
        <v>64</v>
      </c>
      <c r="L63" s="54" t="s">
        <v>7</v>
      </c>
      <c r="M63" s="63"/>
      <c r="N63" s="62"/>
      <c r="O63" s="62"/>
      <c r="P63" s="64"/>
      <c r="Q63" s="62"/>
      <c r="R63" s="62"/>
      <c r="S63" s="64"/>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65">
        <f t="shared" si="1"/>
        <v>1798.6</v>
      </c>
      <c r="BB63" s="66">
        <f t="shared" si="2"/>
        <v>1798.6</v>
      </c>
      <c r="BC63" s="61" t="str">
        <f t="shared" si="3"/>
        <v>INR  One Thousand Seven Hundred &amp; Ninety Eight  and Paise Sixty Only</v>
      </c>
      <c r="BD63" s="74">
        <v>139</v>
      </c>
      <c r="BE63" s="74">
        <f t="shared" si="4"/>
        <v>157.24</v>
      </c>
      <c r="BF63" s="77">
        <f t="shared" si="5"/>
        <v>1390</v>
      </c>
      <c r="BG63" s="15">
        <f t="shared" si="6"/>
        <v>203.457632</v>
      </c>
      <c r="IE63" s="16"/>
      <c r="IF63" s="16"/>
      <c r="IG63" s="16"/>
      <c r="IH63" s="16"/>
      <c r="II63" s="16"/>
    </row>
    <row r="64" spans="1:243" s="15" customFormat="1" ht="30" customHeight="1">
      <c r="A64" s="27">
        <v>52</v>
      </c>
      <c r="B64" s="70" t="s">
        <v>239</v>
      </c>
      <c r="C64" s="48" t="s">
        <v>103</v>
      </c>
      <c r="D64" s="67">
        <v>10</v>
      </c>
      <c r="E64" s="68" t="s">
        <v>221</v>
      </c>
      <c r="F64" s="69">
        <v>79.18</v>
      </c>
      <c r="G64" s="62"/>
      <c r="H64" s="52"/>
      <c r="I64" s="51" t="s">
        <v>39</v>
      </c>
      <c r="J64" s="53">
        <f t="shared" si="0"/>
        <v>1</v>
      </c>
      <c r="K64" s="54" t="s">
        <v>64</v>
      </c>
      <c r="L64" s="54" t="s">
        <v>7</v>
      </c>
      <c r="M64" s="63"/>
      <c r="N64" s="62"/>
      <c r="O64" s="62"/>
      <c r="P64" s="64"/>
      <c r="Q64" s="62"/>
      <c r="R64" s="62"/>
      <c r="S64" s="64"/>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65">
        <f t="shared" si="1"/>
        <v>791.8</v>
      </c>
      <c r="BB64" s="66">
        <f t="shared" si="2"/>
        <v>791.8</v>
      </c>
      <c r="BC64" s="61" t="str">
        <f t="shared" si="3"/>
        <v>INR  Seven Hundred &amp; Ninety One  and Paise Eighty Only</v>
      </c>
      <c r="BD64" s="74">
        <v>143</v>
      </c>
      <c r="BE64" s="74">
        <f t="shared" si="4"/>
        <v>161.76</v>
      </c>
      <c r="BF64" s="77">
        <f t="shared" si="5"/>
        <v>1430</v>
      </c>
      <c r="BG64" s="15">
        <f t="shared" si="6"/>
        <v>89.568416</v>
      </c>
      <c r="IE64" s="16"/>
      <c r="IF64" s="16"/>
      <c r="IG64" s="16"/>
      <c r="IH64" s="16"/>
      <c r="II64" s="16"/>
    </row>
    <row r="65" spans="1:243" s="15" customFormat="1" ht="58.5" customHeight="1">
      <c r="A65" s="27">
        <v>53</v>
      </c>
      <c r="B65" s="70" t="s">
        <v>289</v>
      </c>
      <c r="C65" s="48" t="s">
        <v>104</v>
      </c>
      <c r="D65" s="67">
        <v>75</v>
      </c>
      <c r="E65" s="68" t="s">
        <v>221</v>
      </c>
      <c r="F65" s="69">
        <v>59.95</v>
      </c>
      <c r="G65" s="62"/>
      <c r="H65" s="52"/>
      <c r="I65" s="51" t="s">
        <v>39</v>
      </c>
      <c r="J65" s="53">
        <f t="shared" si="0"/>
        <v>1</v>
      </c>
      <c r="K65" s="54" t="s">
        <v>64</v>
      </c>
      <c r="L65" s="54" t="s">
        <v>7</v>
      </c>
      <c r="M65" s="63"/>
      <c r="N65" s="62"/>
      <c r="O65" s="62"/>
      <c r="P65" s="64"/>
      <c r="Q65" s="62"/>
      <c r="R65" s="62"/>
      <c r="S65" s="64"/>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65">
        <f t="shared" si="1"/>
        <v>4496.25</v>
      </c>
      <c r="BB65" s="66">
        <f t="shared" si="2"/>
        <v>4496.25</v>
      </c>
      <c r="BC65" s="61" t="str">
        <f t="shared" si="3"/>
        <v>INR  Four Thousand Four Hundred &amp; Ninety Six  and Paise Twenty Five Only</v>
      </c>
      <c r="BD65" s="74">
        <v>34</v>
      </c>
      <c r="BE65" s="74">
        <f t="shared" si="4"/>
        <v>38.46</v>
      </c>
      <c r="BF65" s="77">
        <f t="shared" si="5"/>
        <v>2550</v>
      </c>
      <c r="BG65" s="15">
        <f t="shared" si="6"/>
        <v>67.81544</v>
      </c>
      <c r="IE65" s="16"/>
      <c r="IF65" s="16"/>
      <c r="IG65" s="16"/>
      <c r="IH65" s="16"/>
      <c r="II65" s="16"/>
    </row>
    <row r="66" spans="1:243" s="15" customFormat="1" ht="60.75" customHeight="1">
      <c r="A66" s="27">
        <v>54</v>
      </c>
      <c r="B66" s="70" t="s">
        <v>290</v>
      </c>
      <c r="C66" s="48" t="s">
        <v>105</v>
      </c>
      <c r="D66" s="67">
        <v>20</v>
      </c>
      <c r="E66" s="68" t="s">
        <v>221</v>
      </c>
      <c r="F66" s="69">
        <v>88.23</v>
      </c>
      <c r="G66" s="62"/>
      <c r="H66" s="52"/>
      <c r="I66" s="51" t="s">
        <v>39</v>
      </c>
      <c r="J66" s="53">
        <f t="shared" si="0"/>
        <v>1</v>
      </c>
      <c r="K66" s="54" t="s">
        <v>64</v>
      </c>
      <c r="L66" s="54" t="s">
        <v>7</v>
      </c>
      <c r="M66" s="63"/>
      <c r="N66" s="62"/>
      <c r="O66" s="62"/>
      <c r="P66" s="64"/>
      <c r="Q66" s="62"/>
      <c r="R66" s="62"/>
      <c r="S66" s="64"/>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65">
        <f t="shared" si="1"/>
        <v>1764.6</v>
      </c>
      <c r="BB66" s="66">
        <f t="shared" si="2"/>
        <v>1764.6</v>
      </c>
      <c r="BC66" s="61" t="str">
        <f t="shared" si="3"/>
        <v>INR  One Thousand Seven Hundred &amp; Sixty Four  and Paise Sixty Only</v>
      </c>
      <c r="BD66" s="74">
        <v>122</v>
      </c>
      <c r="BE66" s="74">
        <f t="shared" si="4"/>
        <v>138.01</v>
      </c>
      <c r="BF66" s="77">
        <f t="shared" si="5"/>
        <v>2440</v>
      </c>
      <c r="BG66" s="15">
        <f t="shared" si="6"/>
        <v>99.805776</v>
      </c>
      <c r="IE66" s="16"/>
      <c r="IF66" s="16"/>
      <c r="IG66" s="16"/>
      <c r="IH66" s="16"/>
      <c r="II66" s="16"/>
    </row>
    <row r="67" spans="1:243" s="15" customFormat="1" ht="114.75" customHeight="1">
      <c r="A67" s="27">
        <v>55</v>
      </c>
      <c r="B67" s="70" t="s">
        <v>291</v>
      </c>
      <c r="C67" s="48" t="s">
        <v>106</v>
      </c>
      <c r="D67" s="67">
        <v>6.5</v>
      </c>
      <c r="E67" s="68" t="s">
        <v>373</v>
      </c>
      <c r="F67" s="69">
        <v>4898.1</v>
      </c>
      <c r="G67" s="62"/>
      <c r="H67" s="52"/>
      <c r="I67" s="51" t="s">
        <v>39</v>
      </c>
      <c r="J67" s="53">
        <f t="shared" si="0"/>
        <v>1</v>
      </c>
      <c r="K67" s="54" t="s">
        <v>64</v>
      </c>
      <c r="L67" s="54" t="s">
        <v>7</v>
      </c>
      <c r="M67" s="63"/>
      <c r="N67" s="62"/>
      <c r="O67" s="62"/>
      <c r="P67" s="64"/>
      <c r="Q67" s="62"/>
      <c r="R67" s="62"/>
      <c r="S67" s="64"/>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65">
        <f t="shared" si="1"/>
        <v>31837.65</v>
      </c>
      <c r="BB67" s="66">
        <f t="shared" si="2"/>
        <v>31837.65</v>
      </c>
      <c r="BC67" s="61" t="str">
        <f t="shared" si="3"/>
        <v>INR  Thirty One Thousand Eight Hundred &amp; Thirty Seven  and Paise Sixty Five Only</v>
      </c>
      <c r="BD67" s="74">
        <v>122.72</v>
      </c>
      <c r="BE67" s="74">
        <f t="shared" si="4"/>
        <v>138.82</v>
      </c>
      <c r="BF67" s="77">
        <f t="shared" si="5"/>
        <v>797.68</v>
      </c>
      <c r="BG67" s="15">
        <f t="shared" si="6"/>
        <v>5540.73072</v>
      </c>
      <c r="IE67" s="16"/>
      <c r="IF67" s="16"/>
      <c r="IG67" s="16"/>
      <c r="IH67" s="16"/>
      <c r="II67" s="16"/>
    </row>
    <row r="68" spans="1:243" s="15" customFormat="1" ht="90" customHeight="1">
      <c r="A68" s="27">
        <v>56</v>
      </c>
      <c r="B68" s="70" t="s">
        <v>292</v>
      </c>
      <c r="C68" s="48" t="s">
        <v>107</v>
      </c>
      <c r="D68" s="67">
        <v>480</v>
      </c>
      <c r="E68" s="68" t="s">
        <v>374</v>
      </c>
      <c r="F68" s="69">
        <v>291.85</v>
      </c>
      <c r="G68" s="62"/>
      <c r="H68" s="52"/>
      <c r="I68" s="51" t="s">
        <v>39</v>
      </c>
      <c r="J68" s="53">
        <f t="shared" si="0"/>
        <v>1</v>
      </c>
      <c r="K68" s="54" t="s">
        <v>64</v>
      </c>
      <c r="L68" s="54" t="s">
        <v>7</v>
      </c>
      <c r="M68" s="63"/>
      <c r="N68" s="62"/>
      <c r="O68" s="62"/>
      <c r="P68" s="64"/>
      <c r="Q68" s="62"/>
      <c r="R68" s="62"/>
      <c r="S68" s="64"/>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65">
        <f t="shared" si="1"/>
        <v>140088</v>
      </c>
      <c r="BB68" s="66">
        <f t="shared" si="2"/>
        <v>140088</v>
      </c>
      <c r="BC68" s="61" t="str">
        <f t="shared" si="3"/>
        <v>INR  One Lakh Forty Thousand  &amp;Eighty Eight  Only</v>
      </c>
      <c r="BD68" s="74">
        <v>123.44</v>
      </c>
      <c r="BE68" s="74">
        <f t="shared" si="4"/>
        <v>139.64</v>
      </c>
      <c r="BF68" s="77">
        <f t="shared" si="5"/>
        <v>59251.2</v>
      </c>
      <c r="BG68" s="15">
        <f t="shared" si="6"/>
        <v>330.14072</v>
      </c>
      <c r="IE68" s="16"/>
      <c r="IF68" s="16"/>
      <c r="IG68" s="16"/>
      <c r="IH68" s="16"/>
      <c r="II68" s="16"/>
    </row>
    <row r="69" spans="1:243" s="15" customFormat="1" ht="51" customHeight="1">
      <c r="A69" s="27">
        <v>57</v>
      </c>
      <c r="B69" s="70" t="s">
        <v>409</v>
      </c>
      <c r="C69" s="48" t="s">
        <v>108</v>
      </c>
      <c r="D69" s="67">
        <v>6</v>
      </c>
      <c r="E69" s="68" t="s">
        <v>220</v>
      </c>
      <c r="F69" s="69">
        <v>221.72</v>
      </c>
      <c r="G69" s="62"/>
      <c r="H69" s="52"/>
      <c r="I69" s="51" t="s">
        <v>39</v>
      </c>
      <c r="J69" s="53">
        <f t="shared" si="0"/>
        <v>1</v>
      </c>
      <c r="K69" s="54" t="s">
        <v>64</v>
      </c>
      <c r="L69" s="54" t="s">
        <v>7</v>
      </c>
      <c r="M69" s="63"/>
      <c r="N69" s="62"/>
      <c r="O69" s="62"/>
      <c r="P69" s="64"/>
      <c r="Q69" s="62"/>
      <c r="R69" s="62"/>
      <c r="S69" s="64"/>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65">
        <f t="shared" si="1"/>
        <v>1330.32</v>
      </c>
      <c r="BB69" s="66">
        <f t="shared" si="2"/>
        <v>1330.32</v>
      </c>
      <c r="BC69" s="61" t="str">
        <f t="shared" si="3"/>
        <v>INR  One Thousand Three Hundred &amp; Thirty  and Paise Thirty Two Only</v>
      </c>
      <c r="BD69" s="74">
        <v>48.5</v>
      </c>
      <c r="BE69" s="74">
        <f t="shared" si="4"/>
        <v>54.86</v>
      </c>
      <c r="BF69" s="77">
        <f t="shared" si="5"/>
        <v>291</v>
      </c>
      <c r="BG69" s="15">
        <f t="shared" si="6"/>
        <v>250.809664</v>
      </c>
      <c r="IE69" s="16"/>
      <c r="IF69" s="16"/>
      <c r="IG69" s="16"/>
      <c r="IH69" s="16"/>
      <c r="II69" s="16"/>
    </row>
    <row r="70" spans="1:243" s="15" customFormat="1" ht="40.5" customHeight="1">
      <c r="A70" s="27">
        <v>58</v>
      </c>
      <c r="B70" s="70" t="s">
        <v>293</v>
      </c>
      <c r="C70" s="48" t="s">
        <v>109</v>
      </c>
      <c r="D70" s="67">
        <v>36</v>
      </c>
      <c r="E70" s="68" t="s">
        <v>220</v>
      </c>
      <c r="F70" s="69">
        <v>330.31</v>
      </c>
      <c r="G70" s="62"/>
      <c r="H70" s="52"/>
      <c r="I70" s="51" t="s">
        <v>39</v>
      </c>
      <c r="J70" s="53">
        <f t="shared" si="0"/>
        <v>1</v>
      </c>
      <c r="K70" s="54" t="s">
        <v>64</v>
      </c>
      <c r="L70" s="54" t="s">
        <v>7</v>
      </c>
      <c r="M70" s="63"/>
      <c r="N70" s="62"/>
      <c r="O70" s="62"/>
      <c r="P70" s="64"/>
      <c r="Q70" s="62"/>
      <c r="R70" s="62"/>
      <c r="S70" s="64"/>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65">
        <f t="shared" si="1"/>
        <v>11891.16</v>
      </c>
      <c r="BB70" s="66">
        <f t="shared" si="2"/>
        <v>11891.16</v>
      </c>
      <c r="BC70" s="61" t="str">
        <f t="shared" si="3"/>
        <v>INR  Eleven Thousand Eight Hundred &amp; Ninety One  and Paise Sixteen Only</v>
      </c>
      <c r="BD70" s="74">
        <v>48.5</v>
      </c>
      <c r="BE70" s="74">
        <f t="shared" si="4"/>
        <v>54.86</v>
      </c>
      <c r="BF70" s="77">
        <f t="shared" si="5"/>
        <v>1746</v>
      </c>
      <c r="BG70" s="15">
        <f t="shared" si="6"/>
        <v>373.646672</v>
      </c>
      <c r="IE70" s="16"/>
      <c r="IF70" s="16"/>
      <c r="IG70" s="16"/>
      <c r="IH70" s="16"/>
      <c r="II70" s="16"/>
    </row>
    <row r="71" spans="1:243" s="15" customFormat="1" ht="33" customHeight="1">
      <c r="A71" s="27">
        <v>59</v>
      </c>
      <c r="B71" s="70" t="s">
        <v>294</v>
      </c>
      <c r="C71" s="48" t="s">
        <v>110</v>
      </c>
      <c r="D71" s="67">
        <v>10</v>
      </c>
      <c r="E71" s="68" t="s">
        <v>220</v>
      </c>
      <c r="F71" s="69">
        <v>617.64</v>
      </c>
      <c r="G71" s="62"/>
      <c r="H71" s="52"/>
      <c r="I71" s="51" t="s">
        <v>39</v>
      </c>
      <c r="J71" s="53">
        <f t="shared" si="0"/>
        <v>1</v>
      </c>
      <c r="K71" s="54" t="s">
        <v>64</v>
      </c>
      <c r="L71" s="54" t="s">
        <v>7</v>
      </c>
      <c r="M71" s="63"/>
      <c r="N71" s="62"/>
      <c r="O71" s="62"/>
      <c r="P71" s="64"/>
      <c r="Q71" s="62"/>
      <c r="R71" s="62"/>
      <c r="S71" s="64"/>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65">
        <f t="shared" si="1"/>
        <v>6176.4</v>
      </c>
      <c r="BB71" s="66">
        <f t="shared" si="2"/>
        <v>6176.4</v>
      </c>
      <c r="BC71" s="61" t="str">
        <f t="shared" si="3"/>
        <v>INR  Six Thousand One Hundred &amp; Seventy Six  and Paise Forty Only</v>
      </c>
      <c r="BD71" s="74">
        <v>48.5</v>
      </c>
      <c r="BE71" s="74">
        <f t="shared" si="4"/>
        <v>54.86</v>
      </c>
      <c r="BF71" s="77">
        <f t="shared" si="5"/>
        <v>485</v>
      </c>
      <c r="BG71" s="15">
        <f t="shared" si="6"/>
        <v>698.674368</v>
      </c>
      <c r="IE71" s="16"/>
      <c r="IF71" s="16"/>
      <c r="IG71" s="16"/>
      <c r="IH71" s="16"/>
      <c r="II71" s="16"/>
    </row>
    <row r="72" spans="1:243" s="15" customFormat="1" ht="37.5" customHeight="1">
      <c r="A72" s="27">
        <v>60</v>
      </c>
      <c r="B72" s="70" t="s">
        <v>295</v>
      </c>
      <c r="C72" s="48" t="s">
        <v>111</v>
      </c>
      <c r="D72" s="67">
        <v>3</v>
      </c>
      <c r="E72" s="68" t="s">
        <v>221</v>
      </c>
      <c r="F72" s="69">
        <v>52.04</v>
      </c>
      <c r="G72" s="62"/>
      <c r="H72" s="52"/>
      <c r="I72" s="51" t="s">
        <v>39</v>
      </c>
      <c r="J72" s="53">
        <f t="shared" si="0"/>
        <v>1</v>
      </c>
      <c r="K72" s="54" t="s">
        <v>64</v>
      </c>
      <c r="L72" s="54" t="s">
        <v>7</v>
      </c>
      <c r="M72" s="63"/>
      <c r="N72" s="62"/>
      <c r="O72" s="62"/>
      <c r="P72" s="64"/>
      <c r="Q72" s="62"/>
      <c r="R72" s="62"/>
      <c r="S72" s="64"/>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65">
        <f t="shared" si="1"/>
        <v>156.12</v>
      </c>
      <c r="BB72" s="66">
        <f t="shared" si="2"/>
        <v>156.12</v>
      </c>
      <c r="BC72" s="61" t="str">
        <f t="shared" si="3"/>
        <v>INR  One Hundred &amp; Fifty Six  and Paise Twelve Only</v>
      </c>
      <c r="BD72" s="74">
        <v>70</v>
      </c>
      <c r="BE72" s="74">
        <f t="shared" si="4"/>
        <v>79.18</v>
      </c>
      <c r="BF72" s="77">
        <f t="shared" si="5"/>
        <v>210</v>
      </c>
      <c r="BG72" s="15">
        <f t="shared" si="6"/>
        <v>58.867648</v>
      </c>
      <c r="IE72" s="16"/>
      <c r="IF72" s="16"/>
      <c r="IG72" s="16"/>
      <c r="IH72" s="16"/>
      <c r="II72" s="16"/>
    </row>
    <row r="73" spans="1:243" s="15" customFormat="1" ht="30" customHeight="1">
      <c r="A73" s="27">
        <v>61</v>
      </c>
      <c r="B73" s="70" t="s">
        <v>296</v>
      </c>
      <c r="C73" s="48" t="s">
        <v>112</v>
      </c>
      <c r="D73" s="67">
        <v>6</v>
      </c>
      <c r="E73" s="68" t="s">
        <v>221</v>
      </c>
      <c r="F73" s="69">
        <v>96.15</v>
      </c>
      <c r="G73" s="62"/>
      <c r="H73" s="52"/>
      <c r="I73" s="51" t="s">
        <v>39</v>
      </c>
      <c r="J73" s="53">
        <f t="shared" si="0"/>
        <v>1</v>
      </c>
      <c r="K73" s="54" t="s">
        <v>64</v>
      </c>
      <c r="L73" s="54" t="s">
        <v>7</v>
      </c>
      <c r="M73" s="63"/>
      <c r="N73" s="62"/>
      <c r="O73" s="62"/>
      <c r="P73" s="64"/>
      <c r="Q73" s="62"/>
      <c r="R73" s="62"/>
      <c r="S73" s="64"/>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65">
        <f t="shared" si="1"/>
        <v>576.9</v>
      </c>
      <c r="BB73" s="66">
        <f t="shared" si="2"/>
        <v>576.9</v>
      </c>
      <c r="BC73" s="61" t="str">
        <f t="shared" si="3"/>
        <v>INR  Five Hundred &amp; Seventy Six  and Paise Ninety Only</v>
      </c>
      <c r="BD73" s="74">
        <v>70</v>
      </c>
      <c r="BE73" s="74">
        <f t="shared" si="4"/>
        <v>79.18</v>
      </c>
      <c r="BF73" s="77">
        <f t="shared" si="5"/>
        <v>420</v>
      </c>
      <c r="BG73" s="15">
        <f t="shared" si="6"/>
        <v>108.76488</v>
      </c>
      <c r="IE73" s="16"/>
      <c r="IF73" s="16"/>
      <c r="IG73" s="16"/>
      <c r="IH73" s="16"/>
      <c r="II73" s="16"/>
    </row>
    <row r="74" spans="1:243" s="15" customFormat="1" ht="31.5" customHeight="1">
      <c r="A74" s="27">
        <v>62</v>
      </c>
      <c r="B74" s="70" t="s">
        <v>297</v>
      </c>
      <c r="C74" s="48" t="s">
        <v>113</v>
      </c>
      <c r="D74" s="67">
        <v>5</v>
      </c>
      <c r="E74" s="68" t="s">
        <v>221</v>
      </c>
      <c r="F74" s="69">
        <v>295.24</v>
      </c>
      <c r="G74" s="62"/>
      <c r="H74" s="52"/>
      <c r="I74" s="51" t="s">
        <v>39</v>
      </c>
      <c r="J74" s="53">
        <f t="shared" si="0"/>
        <v>1</v>
      </c>
      <c r="K74" s="54" t="s">
        <v>64</v>
      </c>
      <c r="L74" s="54" t="s">
        <v>7</v>
      </c>
      <c r="M74" s="63"/>
      <c r="N74" s="62"/>
      <c r="O74" s="62"/>
      <c r="P74" s="64"/>
      <c r="Q74" s="62"/>
      <c r="R74" s="62"/>
      <c r="S74" s="64"/>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65">
        <f t="shared" si="1"/>
        <v>1476.2</v>
      </c>
      <c r="BB74" s="66">
        <f t="shared" si="2"/>
        <v>1476.2</v>
      </c>
      <c r="BC74" s="61" t="str">
        <f t="shared" si="3"/>
        <v>INR  One Thousand Four Hundred &amp; Seventy Six  and Paise Twenty Only</v>
      </c>
      <c r="BD74" s="74">
        <v>70</v>
      </c>
      <c r="BE74" s="74">
        <f t="shared" si="4"/>
        <v>79.18</v>
      </c>
      <c r="BF74" s="77">
        <f t="shared" si="5"/>
        <v>350</v>
      </c>
      <c r="BG74" s="15">
        <f t="shared" si="6"/>
        <v>333.975488</v>
      </c>
      <c r="IE74" s="16"/>
      <c r="IF74" s="16"/>
      <c r="IG74" s="16"/>
      <c r="IH74" s="16"/>
      <c r="II74" s="16"/>
    </row>
    <row r="75" spans="1:243" s="15" customFormat="1" ht="39.75" customHeight="1">
      <c r="A75" s="27">
        <v>63</v>
      </c>
      <c r="B75" s="70" t="s">
        <v>298</v>
      </c>
      <c r="C75" s="48" t="s">
        <v>114</v>
      </c>
      <c r="D75" s="67">
        <v>3</v>
      </c>
      <c r="E75" s="68" t="s">
        <v>221</v>
      </c>
      <c r="F75" s="69">
        <v>52.04</v>
      </c>
      <c r="G75" s="62"/>
      <c r="H75" s="52"/>
      <c r="I75" s="51" t="s">
        <v>39</v>
      </c>
      <c r="J75" s="53">
        <f t="shared" si="0"/>
        <v>1</v>
      </c>
      <c r="K75" s="54" t="s">
        <v>64</v>
      </c>
      <c r="L75" s="54" t="s">
        <v>7</v>
      </c>
      <c r="M75" s="63"/>
      <c r="N75" s="62"/>
      <c r="O75" s="62"/>
      <c r="P75" s="64"/>
      <c r="Q75" s="62"/>
      <c r="R75" s="62"/>
      <c r="S75" s="64"/>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65">
        <f t="shared" si="1"/>
        <v>156.12</v>
      </c>
      <c r="BB75" s="66">
        <f t="shared" si="2"/>
        <v>156.12</v>
      </c>
      <c r="BC75" s="61" t="str">
        <f t="shared" si="3"/>
        <v>INR  One Hundred &amp; Fifty Six  and Paise Twelve Only</v>
      </c>
      <c r="BD75" s="74">
        <v>45.1</v>
      </c>
      <c r="BE75" s="74">
        <f t="shared" si="4"/>
        <v>51.02</v>
      </c>
      <c r="BF75" s="77">
        <f t="shared" si="5"/>
        <v>135.3</v>
      </c>
      <c r="BG75" s="15">
        <f t="shared" si="6"/>
        <v>58.867648</v>
      </c>
      <c r="IE75" s="16"/>
      <c r="IF75" s="16"/>
      <c r="IG75" s="16"/>
      <c r="IH75" s="16"/>
      <c r="II75" s="16"/>
    </row>
    <row r="76" spans="1:243" s="15" customFormat="1" ht="38.25" customHeight="1">
      <c r="A76" s="27">
        <v>64</v>
      </c>
      <c r="B76" s="70" t="s">
        <v>299</v>
      </c>
      <c r="C76" s="48" t="s">
        <v>115</v>
      </c>
      <c r="D76" s="67">
        <v>6</v>
      </c>
      <c r="E76" s="68" t="s">
        <v>221</v>
      </c>
      <c r="F76" s="69">
        <v>96.15</v>
      </c>
      <c r="G76" s="62"/>
      <c r="H76" s="52"/>
      <c r="I76" s="51" t="s">
        <v>39</v>
      </c>
      <c r="J76" s="53">
        <f t="shared" si="0"/>
        <v>1</v>
      </c>
      <c r="K76" s="54" t="s">
        <v>64</v>
      </c>
      <c r="L76" s="54" t="s">
        <v>7</v>
      </c>
      <c r="M76" s="63"/>
      <c r="N76" s="62"/>
      <c r="O76" s="62"/>
      <c r="P76" s="64"/>
      <c r="Q76" s="62"/>
      <c r="R76" s="62"/>
      <c r="S76" s="64"/>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65">
        <f t="shared" si="1"/>
        <v>576.9</v>
      </c>
      <c r="BB76" s="66">
        <f t="shared" si="2"/>
        <v>576.9</v>
      </c>
      <c r="BC76" s="61" t="str">
        <f t="shared" si="3"/>
        <v>INR  Five Hundred &amp; Seventy Six  and Paise Ninety Only</v>
      </c>
      <c r="BD76" s="74">
        <v>45.81</v>
      </c>
      <c r="BE76" s="74">
        <f t="shared" si="4"/>
        <v>51.82</v>
      </c>
      <c r="BF76" s="77">
        <f t="shared" si="5"/>
        <v>274.86</v>
      </c>
      <c r="BG76" s="15">
        <f t="shared" si="6"/>
        <v>108.76488</v>
      </c>
      <c r="IE76" s="16"/>
      <c r="IF76" s="16"/>
      <c r="IG76" s="16"/>
      <c r="IH76" s="16"/>
      <c r="II76" s="16"/>
    </row>
    <row r="77" spans="1:243" s="15" customFormat="1" ht="36" customHeight="1">
      <c r="A77" s="27">
        <v>65</v>
      </c>
      <c r="B77" s="70" t="s">
        <v>300</v>
      </c>
      <c r="C77" s="48" t="s">
        <v>116</v>
      </c>
      <c r="D77" s="67">
        <v>3</v>
      </c>
      <c r="E77" s="68" t="s">
        <v>221</v>
      </c>
      <c r="F77" s="69">
        <v>296.37</v>
      </c>
      <c r="G77" s="62"/>
      <c r="H77" s="52"/>
      <c r="I77" s="51" t="s">
        <v>39</v>
      </c>
      <c r="J77" s="53">
        <f t="shared" si="0"/>
        <v>1</v>
      </c>
      <c r="K77" s="54" t="s">
        <v>64</v>
      </c>
      <c r="L77" s="54" t="s">
        <v>7</v>
      </c>
      <c r="M77" s="63"/>
      <c r="N77" s="62"/>
      <c r="O77" s="62"/>
      <c r="P77" s="64"/>
      <c r="Q77" s="62"/>
      <c r="R77" s="62"/>
      <c r="S77" s="64"/>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65">
        <f t="shared" si="1"/>
        <v>889.11</v>
      </c>
      <c r="BB77" s="66">
        <f t="shared" si="2"/>
        <v>889.11</v>
      </c>
      <c r="BC77" s="61" t="str">
        <f t="shared" si="3"/>
        <v>INR  Eight Hundred &amp; Eighty Nine  and Paise Eleven Only</v>
      </c>
      <c r="BD77" s="74">
        <v>46.52</v>
      </c>
      <c r="BE77" s="74">
        <f t="shared" si="4"/>
        <v>52.62</v>
      </c>
      <c r="BF77" s="77">
        <f t="shared" si="5"/>
        <v>139.56</v>
      </c>
      <c r="BG77" s="15">
        <f t="shared" si="6"/>
        <v>335.253744</v>
      </c>
      <c r="IE77" s="16"/>
      <c r="IF77" s="16"/>
      <c r="IG77" s="16"/>
      <c r="IH77" s="16"/>
      <c r="II77" s="16"/>
    </row>
    <row r="78" spans="1:243" s="15" customFormat="1" ht="39.75" customHeight="1">
      <c r="A78" s="27">
        <v>66</v>
      </c>
      <c r="B78" s="70" t="s">
        <v>301</v>
      </c>
      <c r="C78" s="48" t="s">
        <v>117</v>
      </c>
      <c r="D78" s="67">
        <v>3</v>
      </c>
      <c r="E78" s="68" t="s">
        <v>221</v>
      </c>
      <c r="F78" s="69">
        <v>114.25</v>
      </c>
      <c r="G78" s="62"/>
      <c r="H78" s="52"/>
      <c r="I78" s="51" t="s">
        <v>39</v>
      </c>
      <c r="J78" s="53">
        <f t="shared" si="0"/>
        <v>1</v>
      </c>
      <c r="K78" s="54" t="s">
        <v>64</v>
      </c>
      <c r="L78" s="54" t="s">
        <v>7</v>
      </c>
      <c r="M78" s="63"/>
      <c r="N78" s="62"/>
      <c r="O78" s="62"/>
      <c r="P78" s="64"/>
      <c r="Q78" s="62"/>
      <c r="R78" s="62"/>
      <c r="S78" s="64"/>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65">
        <f t="shared" si="1"/>
        <v>342.75</v>
      </c>
      <c r="BB78" s="66">
        <f t="shared" si="2"/>
        <v>342.75</v>
      </c>
      <c r="BC78" s="61" t="str">
        <f t="shared" si="3"/>
        <v>INR  Three Hundred &amp; Forty Two  and Paise Seventy Five Only</v>
      </c>
      <c r="BD78" s="74">
        <v>97</v>
      </c>
      <c r="BE78" s="74">
        <f t="shared" si="4"/>
        <v>109.73</v>
      </c>
      <c r="BF78" s="77">
        <f t="shared" si="5"/>
        <v>291</v>
      </c>
      <c r="BG78" s="15">
        <f t="shared" si="6"/>
        <v>129.2396</v>
      </c>
      <c r="IE78" s="16"/>
      <c r="IF78" s="16"/>
      <c r="IG78" s="16"/>
      <c r="IH78" s="16"/>
      <c r="II78" s="16"/>
    </row>
    <row r="79" spans="1:243" s="15" customFormat="1" ht="39" customHeight="1">
      <c r="A79" s="27">
        <v>67</v>
      </c>
      <c r="B79" s="70" t="s">
        <v>302</v>
      </c>
      <c r="C79" s="48" t="s">
        <v>118</v>
      </c>
      <c r="D79" s="67">
        <v>6</v>
      </c>
      <c r="E79" s="68" t="s">
        <v>221</v>
      </c>
      <c r="F79" s="69">
        <v>220.58</v>
      </c>
      <c r="G79" s="62"/>
      <c r="H79" s="52"/>
      <c r="I79" s="51" t="s">
        <v>39</v>
      </c>
      <c r="J79" s="53">
        <f t="shared" si="0"/>
        <v>1</v>
      </c>
      <c r="K79" s="54" t="s">
        <v>64</v>
      </c>
      <c r="L79" s="54" t="s">
        <v>7</v>
      </c>
      <c r="M79" s="63"/>
      <c r="N79" s="62"/>
      <c r="O79" s="62"/>
      <c r="P79" s="64"/>
      <c r="Q79" s="62"/>
      <c r="R79" s="62"/>
      <c r="S79" s="64"/>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65">
        <f aca="true" t="shared" si="7" ref="BA79:BA142">total_amount_ba($B$2,$D$2,D79,F79,J79,K79,M79)</f>
        <v>1323.48</v>
      </c>
      <c r="BB79" s="66">
        <f aca="true" t="shared" si="8" ref="BB79:BB142">BA79+SUM(N79:AZ79)</f>
        <v>1323.48</v>
      </c>
      <c r="BC79" s="61" t="str">
        <f t="shared" si="3"/>
        <v>INR  One Thousand Three Hundred &amp; Twenty Three  and Paise Forty Eight Only</v>
      </c>
      <c r="BD79" s="74">
        <v>97.71</v>
      </c>
      <c r="BE79" s="74">
        <f aca="true" t="shared" si="9" ref="BE79:BE142">BD79*1.12*1.01</f>
        <v>110.53</v>
      </c>
      <c r="BF79" s="77">
        <f aca="true" t="shared" si="10" ref="BF79:BF142">D79*BD79</f>
        <v>586.26</v>
      </c>
      <c r="BG79" s="15">
        <f aca="true" t="shared" si="11" ref="BG79:BG142">F79*1.12*1.01</f>
        <v>249.520096</v>
      </c>
      <c r="IE79" s="16"/>
      <c r="IF79" s="16"/>
      <c r="IG79" s="16"/>
      <c r="IH79" s="16"/>
      <c r="II79" s="16"/>
    </row>
    <row r="80" spans="1:243" s="15" customFormat="1" ht="39" customHeight="1">
      <c r="A80" s="27">
        <v>68</v>
      </c>
      <c r="B80" s="70" t="s">
        <v>303</v>
      </c>
      <c r="C80" s="48" t="s">
        <v>119</v>
      </c>
      <c r="D80" s="67">
        <v>2</v>
      </c>
      <c r="E80" s="68" t="s">
        <v>221</v>
      </c>
      <c r="F80" s="69">
        <v>581.44</v>
      </c>
      <c r="G80" s="62"/>
      <c r="H80" s="52"/>
      <c r="I80" s="51" t="s">
        <v>39</v>
      </c>
      <c r="J80" s="53">
        <f aca="true" t="shared" si="12" ref="J80:J146">IF(I80="Less(-)",-1,1)</f>
        <v>1</v>
      </c>
      <c r="K80" s="54" t="s">
        <v>64</v>
      </c>
      <c r="L80" s="54" t="s">
        <v>7</v>
      </c>
      <c r="M80" s="63"/>
      <c r="N80" s="62"/>
      <c r="O80" s="62"/>
      <c r="P80" s="64"/>
      <c r="Q80" s="62"/>
      <c r="R80" s="62"/>
      <c r="S80" s="64"/>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65">
        <f t="shared" si="7"/>
        <v>1162.88</v>
      </c>
      <c r="BB80" s="66">
        <f t="shared" si="8"/>
        <v>1162.88</v>
      </c>
      <c r="BC80" s="61" t="str">
        <f aca="true" t="shared" si="13" ref="BC80:BC146">SpellNumber(L80,BB80)</f>
        <v>INR  One Thousand One Hundred &amp; Sixty Two  and Paise Eighty Eight Only</v>
      </c>
      <c r="BD80" s="74">
        <v>98.42</v>
      </c>
      <c r="BE80" s="74">
        <f t="shared" si="9"/>
        <v>111.33</v>
      </c>
      <c r="BF80" s="77">
        <f t="shared" si="10"/>
        <v>196.84</v>
      </c>
      <c r="BG80" s="15">
        <f t="shared" si="11"/>
        <v>657.724928</v>
      </c>
      <c r="IE80" s="16"/>
      <c r="IF80" s="16"/>
      <c r="IG80" s="16"/>
      <c r="IH80" s="16"/>
      <c r="II80" s="16"/>
    </row>
    <row r="81" spans="1:243" s="15" customFormat="1" ht="33" customHeight="1">
      <c r="A81" s="27">
        <v>69</v>
      </c>
      <c r="B81" s="70" t="s">
        <v>304</v>
      </c>
      <c r="C81" s="48" t="s">
        <v>120</v>
      </c>
      <c r="D81" s="67">
        <v>2</v>
      </c>
      <c r="E81" s="68" t="s">
        <v>221</v>
      </c>
      <c r="F81" s="69">
        <v>201.35</v>
      </c>
      <c r="G81" s="62"/>
      <c r="H81" s="52"/>
      <c r="I81" s="51" t="s">
        <v>39</v>
      </c>
      <c r="J81" s="53">
        <f t="shared" si="12"/>
        <v>1</v>
      </c>
      <c r="K81" s="54" t="s">
        <v>64</v>
      </c>
      <c r="L81" s="54" t="s">
        <v>7</v>
      </c>
      <c r="M81" s="63"/>
      <c r="N81" s="62"/>
      <c r="O81" s="62"/>
      <c r="P81" s="64"/>
      <c r="Q81" s="62"/>
      <c r="R81" s="62"/>
      <c r="S81" s="64"/>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65">
        <f t="shared" si="7"/>
        <v>402.7</v>
      </c>
      <c r="BB81" s="66">
        <f t="shared" si="8"/>
        <v>402.7</v>
      </c>
      <c r="BC81" s="61" t="str">
        <f t="shared" si="13"/>
        <v>INR  Four Hundred &amp; Two  and Paise Seventy Only</v>
      </c>
      <c r="BD81" s="74">
        <v>29</v>
      </c>
      <c r="BE81" s="74">
        <f t="shared" si="9"/>
        <v>32.8</v>
      </c>
      <c r="BF81" s="77">
        <f t="shared" si="10"/>
        <v>58</v>
      </c>
      <c r="BG81" s="15">
        <f t="shared" si="11"/>
        <v>227.76712</v>
      </c>
      <c r="IE81" s="16"/>
      <c r="IF81" s="16"/>
      <c r="IG81" s="16"/>
      <c r="IH81" s="16"/>
      <c r="II81" s="16"/>
    </row>
    <row r="82" spans="1:243" s="15" customFormat="1" ht="39.75" customHeight="1">
      <c r="A82" s="27">
        <v>70</v>
      </c>
      <c r="B82" s="70" t="s">
        <v>305</v>
      </c>
      <c r="C82" s="48" t="s">
        <v>121</v>
      </c>
      <c r="D82" s="67">
        <v>6</v>
      </c>
      <c r="E82" s="68" t="s">
        <v>221</v>
      </c>
      <c r="F82" s="69">
        <v>352.93</v>
      </c>
      <c r="G82" s="62"/>
      <c r="H82" s="52"/>
      <c r="I82" s="51" t="s">
        <v>39</v>
      </c>
      <c r="J82" s="53">
        <f t="shared" si="12"/>
        <v>1</v>
      </c>
      <c r="K82" s="54" t="s">
        <v>64</v>
      </c>
      <c r="L82" s="54" t="s">
        <v>7</v>
      </c>
      <c r="M82" s="63"/>
      <c r="N82" s="62"/>
      <c r="O82" s="62"/>
      <c r="P82" s="64"/>
      <c r="Q82" s="62"/>
      <c r="R82" s="62"/>
      <c r="S82" s="64"/>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65">
        <f t="shared" si="7"/>
        <v>2117.58</v>
      </c>
      <c r="BB82" s="66">
        <f t="shared" si="8"/>
        <v>2117.58</v>
      </c>
      <c r="BC82" s="61" t="str">
        <f t="shared" si="13"/>
        <v>INR  Two Thousand One Hundred &amp; Seventeen  and Paise Fifty Eight Only</v>
      </c>
      <c r="BD82" s="74">
        <v>29</v>
      </c>
      <c r="BE82" s="74">
        <f t="shared" si="9"/>
        <v>32.8</v>
      </c>
      <c r="BF82" s="77">
        <f t="shared" si="10"/>
        <v>174</v>
      </c>
      <c r="BG82" s="15">
        <f t="shared" si="11"/>
        <v>399.234416</v>
      </c>
      <c r="IE82" s="16"/>
      <c r="IF82" s="16"/>
      <c r="IG82" s="16"/>
      <c r="IH82" s="16"/>
      <c r="II82" s="16"/>
    </row>
    <row r="83" spans="1:243" s="15" customFormat="1" ht="37.5" customHeight="1">
      <c r="A83" s="27">
        <v>71</v>
      </c>
      <c r="B83" s="70" t="s">
        <v>306</v>
      </c>
      <c r="C83" s="48" t="s">
        <v>122</v>
      </c>
      <c r="D83" s="67">
        <v>1</v>
      </c>
      <c r="E83" s="68" t="s">
        <v>221</v>
      </c>
      <c r="F83" s="69">
        <v>115.38</v>
      </c>
      <c r="G83" s="62"/>
      <c r="H83" s="52"/>
      <c r="I83" s="51" t="s">
        <v>39</v>
      </c>
      <c r="J83" s="53">
        <f t="shared" si="12"/>
        <v>1</v>
      </c>
      <c r="K83" s="54" t="s">
        <v>64</v>
      </c>
      <c r="L83" s="54" t="s">
        <v>7</v>
      </c>
      <c r="M83" s="63"/>
      <c r="N83" s="62"/>
      <c r="O83" s="62"/>
      <c r="P83" s="64"/>
      <c r="Q83" s="62"/>
      <c r="R83" s="62"/>
      <c r="S83" s="64"/>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65">
        <f t="shared" si="7"/>
        <v>115.38</v>
      </c>
      <c r="BB83" s="66">
        <f t="shared" si="8"/>
        <v>115.38</v>
      </c>
      <c r="BC83" s="61" t="str">
        <f t="shared" si="13"/>
        <v>INR  One Hundred &amp; Fifteen  and Paise Thirty Eight Only</v>
      </c>
      <c r="BD83" s="74">
        <v>29</v>
      </c>
      <c r="BE83" s="74">
        <f t="shared" si="9"/>
        <v>32.8</v>
      </c>
      <c r="BF83" s="77">
        <f t="shared" si="10"/>
        <v>29</v>
      </c>
      <c r="BG83" s="15">
        <f t="shared" si="11"/>
        <v>130.517856</v>
      </c>
      <c r="IE83" s="16"/>
      <c r="IF83" s="16"/>
      <c r="IG83" s="16"/>
      <c r="IH83" s="16"/>
      <c r="II83" s="16"/>
    </row>
    <row r="84" spans="1:243" s="15" customFormat="1" ht="37.5" customHeight="1">
      <c r="A84" s="27">
        <v>72</v>
      </c>
      <c r="B84" s="70" t="s">
        <v>307</v>
      </c>
      <c r="C84" s="48" t="s">
        <v>123</v>
      </c>
      <c r="D84" s="67">
        <v>4</v>
      </c>
      <c r="E84" s="68" t="s">
        <v>221</v>
      </c>
      <c r="F84" s="69">
        <v>233.03</v>
      </c>
      <c r="G84" s="62"/>
      <c r="H84" s="52"/>
      <c r="I84" s="51" t="s">
        <v>39</v>
      </c>
      <c r="J84" s="53">
        <f t="shared" si="12"/>
        <v>1</v>
      </c>
      <c r="K84" s="54" t="s">
        <v>64</v>
      </c>
      <c r="L84" s="54" t="s">
        <v>7</v>
      </c>
      <c r="M84" s="63"/>
      <c r="N84" s="62"/>
      <c r="O84" s="62"/>
      <c r="P84" s="64"/>
      <c r="Q84" s="62"/>
      <c r="R84" s="62"/>
      <c r="S84" s="64"/>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65">
        <f t="shared" si="7"/>
        <v>932.12</v>
      </c>
      <c r="BB84" s="66">
        <f t="shared" si="8"/>
        <v>932.12</v>
      </c>
      <c r="BC84" s="61" t="str">
        <f t="shared" si="13"/>
        <v>INR  Nine Hundred &amp; Thirty Two  and Paise Twelve Only</v>
      </c>
      <c r="BD84" s="74">
        <v>38</v>
      </c>
      <c r="BE84" s="74">
        <f t="shared" si="9"/>
        <v>42.99</v>
      </c>
      <c r="BF84" s="77">
        <f t="shared" si="10"/>
        <v>152</v>
      </c>
      <c r="BG84" s="15">
        <f t="shared" si="11"/>
        <v>263.603536</v>
      </c>
      <c r="IE84" s="16"/>
      <c r="IF84" s="16"/>
      <c r="IG84" s="16"/>
      <c r="IH84" s="16"/>
      <c r="II84" s="16"/>
    </row>
    <row r="85" spans="1:243" s="15" customFormat="1" ht="32.25" customHeight="1">
      <c r="A85" s="27">
        <v>73</v>
      </c>
      <c r="B85" s="70" t="s">
        <v>308</v>
      </c>
      <c r="C85" s="48" t="s">
        <v>124</v>
      </c>
      <c r="D85" s="67">
        <v>2</v>
      </c>
      <c r="E85" s="68" t="s">
        <v>221</v>
      </c>
      <c r="F85" s="69">
        <v>659.49</v>
      </c>
      <c r="G85" s="62"/>
      <c r="H85" s="52"/>
      <c r="I85" s="51" t="s">
        <v>39</v>
      </c>
      <c r="J85" s="53">
        <f t="shared" si="12"/>
        <v>1</v>
      </c>
      <c r="K85" s="54" t="s">
        <v>64</v>
      </c>
      <c r="L85" s="54" t="s">
        <v>7</v>
      </c>
      <c r="M85" s="63"/>
      <c r="N85" s="62"/>
      <c r="O85" s="62"/>
      <c r="P85" s="64"/>
      <c r="Q85" s="62"/>
      <c r="R85" s="62"/>
      <c r="S85" s="64"/>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65">
        <f t="shared" si="7"/>
        <v>1318.98</v>
      </c>
      <c r="BB85" s="66">
        <f t="shared" si="8"/>
        <v>1318.98</v>
      </c>
      <c r="BC85" s="61" t="str">
        <f t="shared" si="13"/>
        <v>INR  One Thousand Three Hundred &amp; Eighteen  and Paise Ninety Eight Only</v>
      </c>
      <c r="BD85" s="74">
        <v>38</v>
      </c>
      <c r="BE85" s="74">
        <f t="shared" si="9"/>
        <v>42.99</v>
      </c>
      <c r="BF85" s="77">
        <f t="shared" si="10"/>
        <v>76</v>
      </c>
      <c r="BG85" s="15">
        <f t="shared" si="11"/>
        <v>746.015088</v>
      </c>
      <c r="IE85" s="16"/>
      <c r="IF85" s="16"/>
      <c r="IG85" s="16"/>
      <c r="IH85" s="16"/>
      <c r="II85" s="16"/>
    </row>
    <row r="86" spans="1:243" s="15" customFormat="1" ht="40.5" customHeight="1">
      <c r="A86" s="27">
        <v>74</v>
      </c>
      <c r="B86" s="70" t="s">
        <v>309</v>
      </c>
      <c r="C86" s="48" t="s">
        <v>125</v>
      </c>
      <c r="D86" s="67">
        <v>4</v>
      </c>
      <c r="E86" s="68" t="s">
        <v>221</v>
      </c>
      <c r="F86" s="69">
        <v>69</v>
      </c>
      <c r="G86" s="62"/>
      <c r="H86" s="52"/>
      <c r="I86" s="51" t="s">
        <v>39</v>
      </c>
      <c r="J86" s="53">
        <f t="shared" si="12"/>
        <v>1</v>
      </c>
      <c r="K86" s="54" t="s">
        <v>64</v>
      </c>
      <c r="L86" s="54" t="s">
        <v>7</v>
      </c>
      <c r="M86" s="63"/>
      <c r="N86" s="62"/>
      <c r="O86" s="62"/>
      <c r="P86" s="64"/>
      <c r="Q86" s="62"/>
      <c r="R86" s="62"/>
      <c r="S86" s="64"/>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65">
        <f t="shared" si="7"/>
        <v>276</v>
      </c>
      <c r="BB86" s="66">
        <f t="shared" si="8"/>
        <v>276</v>
      </c>
      <c r="BC86" s="61" t="str">
        <f t="shared" si="13"/>
        <v>INR  Two Hundred &amp; Seventy Six  Only</v>
      </c>
      <c r="BD86" s="74">
        <v>38</v>
      </c>
      <c r="BE86" s="74">
        <f t="shared" si="9"/>
        <v>42.99</v>
      </c>
      <c r="BF86" s="77">
        <f t="shared" si="10"/>
        <v>152</v>
      </c>
      <c r="BG86" s="15">
        <f t="shared" si="11"/>
        <v>78.0528</v>
      </c>
      <c r="IE86" s="16"/>
      <c r="IF86" s="16"/>
      <c r="IG86" s="16"/>
      <c r="IH86" s="16"/>
      <c r="II86" s="16"/>
    </row>
    <row r="87" spans="1:243" s="15" customFormat="1" ht="45.75" customHeight="1">
      <c r="A87" s="27">
        <v>75</v>
      </c>
      <c r="B87" s="71" t="s">
        <v>310</v>
      </c>
      <c r="C87" s="48" t="s">
        <v>126</v>
      </c>
      <c r="D87" s="67">
        <v>12</v>
      </c>
      <c r="E87" s="68" t="s">
        <v>221</v>
      </c>
      <c r="F87" s="69">
        <v>135.74</v>
      </c>
      <c r="G87" s="62"/>
      <c r="H87" s="52"/>
      <c r="I87" s="51" t="s">
        <v>39</v>
      </c>
      <c r="J87" s="53">
        <f t="shared" si="12"/>
        <v>1</v>
      </c>
      <c r="K87" s="54" t="s">
        <v>64</v>
      </c>
      <c r="L87" s="54" t="s">
        <v>7</v>
      </c>
      <c r="M87" s="63"/>
      <c r="N87" s="62"/>
      <c r="O87" s="62"/>
      <c r="P87" s="64"/>
      <c r="Q87" s="62"/>
      <c r="R87" s="62"/>
      <c r="S87" s="64"/>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65">
        <f t="shared" si="7"/>
        <v>1628.88</v>
      </c>
      <c r="BB87" s="66">
        <f t="shared" si="8"/>
        <v>1628.88</v>
      </c>
      <c r="BC87" s="61" t="str">
        <f t="shared" si="13"/>
        <v>INR  One Thousand Six Hundred &amp; Twenty Eight  and Paise Eighty Eight Only</v>
      </c>
      <c r="BD87" s="74">
        <v>81</v>
      </c>
      <c r="BE87" s="74">
        <f t="shared" si="9"/>
        <v>91.63</v>
      </c>
      <c r="BF87" s="77">
        <f t="shared" si="10"/>
        <v>972</v>
      </c>
      <c r="BG87" s="15">
        <f t="shared" si="11"/>
        <v>153.549088</v>
      </c>
      <c r="IE87" s="16"/>
      <c r="IF87" s="16"/>
      <c r="IG87" s="16"/>
      <c r="IH87" s="16"/>
      <c r="II87" s="16"/>
    </row>
    <row r="88" spans="1:243" s="15" customFormat="1" ht="40.5" customHeight="1">
      <c r="A88" s="27">
        <v>76</v>
      </c>
      <c r="B88" s="70" t="s">
        <v>311</v>
      </c>
      <c r="C88" s="48" t="s">
        <v>127</v>
      </c>
      <c r="D88" s="67">
        <v>6</v>
      </c>
      <c r="E88" s="68" t="s">
        <v>221</v>
      </c>
      <c r="F88" s="69">
        <v>382.35</v>
      </c>
      <c r="G88" s="62"/>
      <c r="H88" s="52"/>
      <c r="I88" s="51" t="s">
        <v>39</v>
      </c>
      <c r="J88" s="53">
        <f t="shared" si="12"/>
        <v>1</v>
      </c>
      <c r="K88" s="54" t="s">
        <v>64</v>
      </c>
      <c r="L88" s="54" t="s">
        <v>7</v>
      </c>
      <c r="M88" s="63"/>
      <c r="N88" s="62"/>
      <c r="O88" s="62"/>
      <c r="P88" s="64"/>
      <c r="Q88" s="62"/>
      <c r="R88" s="62"/>
      <c r="S88" s="64"/>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65">
        <f t="shared" si="7"/>
        <v>2294.1</v>
      </c>
      <c r="BB88" s="66">
        <f t="shared" si="8"/>
        <v>2294.1</v>
      </c>
      <c r="BC88" s="61" t="str">
        <f t="shared" si="13"/>
        <v>INR  Two Thousand Two Hundred &amp; Ninety Four  and Paise Ten Only</v>
      </c>
      <c r="BD88" s="74">
        <v>81</v>
      </c>
      <c r="BE88" s="74">
        <f t="shared" si="9"/>
        <v>91.63</v>
      </c>
      <c r="BF88" s="77">
        <f t="shared" si="10"/>
        <v>486</v>
      </c>
      <c r="BG88" s="15">
        <f t="shared" si="11"/>
        <v>432.51432</v>
      </c>
      <c r="IE88" s="16"/>
      <c r="IF88" s="16"/>
      <c r="IG88" s="16"/>
      <c r="IH88" s="16"/>
      <c r="II88" s="16"/>
    </row>
    <row r="89" spans="1:243" s="15" customFormat="1" ht="43.5" customHeight="1">
      <c r="A89" s="27">
        <v>77</v>
      </c>
      <c r="B89" s="70" t="s">
        <v>312</v>
      </c>
      <c r="C89" s="48" t="s">
        <v>128</v>
      </c>
      <c r="D89" s="67">
        <v>2</v>
      </c>
      <c r="E89" s="68" t="s">
        <v>221</v>
      </c>
      <c r="F89" s="69">
        <v>93.89</v>
      </c>
      <c r="G89" s="62"/>
      <c r="H89" s="52"/>
      <c r="I89" s="51" t="s">
        <v>39</v>
      </c>
      <c r="J89" s="53">
        <f t="shared" si="12"/>
        <v>1</v>
      </c>
      <c r="K89" s="54" t="s">
        <v>64</v>
      </c>
      <c r="L89" s="54" t="s">
        <v>7</v>
      </c>
      <c r="M89" s="63"/>
      <c r="N89" s="62"/>
      <c r="O89" s="62"/>
      <c r="P89" s="64"/>
      <c r="Q89" s="62"/>
      <c r="R89" s="62"/>
      <c r="S89" s="64"/>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65">
        <f t="shared" si="7"/>
        <v>187.78</v>
      </c>
      <c r="BB89" s="66">
        <f t="shared" si="8"/>
        <v>187.78</v>
      </c>
      <c r="BC89" s="61" t="str">
        <f t="shared" si="13"/>
        <v>INR  One Hundred &amp; Eighty Seven  and Paise Seventy Eight Only</v>
      </c>
      <c r="BD89" s="74">
        <v>81</v>
      </c>
      <c r="BE89" s="74">
        <f t="shared" si="9"/>
        <v>91.63</v>
      </c>
      <c r="BF89" s="77">
        <f t="shared" si="10"/>
        <v>162</v>
      </c>
      <c r="BG89" s="15">
        <f t="shared" si="11"/>
        <v>106.208368</v>
      </c>
      <c r="IE89" s="16"/>
      <c r="IF89" s="16"/>
      <c r="IG89" s="16"/>
      <c r="IH89" s="16"/>
      <c r="II89" s="16"/>
    </row>
    <row r="90" spans="1:243" s="15" customFormat="1" ht="29.25" customHeight="1">
      <c r="A90" s="27">
        <v>78</v>
      </c>
      <c r="B90" s="70" t="s">
        <v>313</v>
      </c>
      <c r="C90" s="48" t="s">
        <v>129</v>
      </c>
      <c r="D90" s="67">
        <v>8</v>
      </c>
      <c r="E90" s="68" t="s">
        <v>221</v>
      </c>
      <c r="F90" s="69">
        <v>166.29</v>
      </c>
      <c r="G90" s="62"/>
      <c r="H90" s="52"/>
      <c r="I90" s="51" t="s">
        <v>39</v>
      </c>
      <c r="J90" s="53">
        <f t="shared" si="12"/>
        <v>1</v>
      </c>
      <c r="K90" s="54" t="s">
        <v>64</v>
      </c>
      <c r="L90" s="54" t="s">
        <v>7</v>
      </c>
      <c r="M90" s="63"/>
      <c r="N90" s="62"/>
      <c r="O90" s="62"/>
      <c r="P90" s="64"/>
      <c r="Q90" s="62"/>
      <c r="R90" s="62"/>
      <c r="S90" s="64"/>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65">
        <f t="shared" si="7"/>
        <v>1330.32</v>
      </c>
      <c r="BB90" s="66">
        <f t="shared" si="8"/>
        <v>1330.32</v>
      </c>
      <c r="BC90" s="61" t="str">
        <f t="shared" si="13"/>
        <v>INR  One Thousand Three Hundred &amp; Thirty  and Paise Thirty Two Only</v>
      </c>
      <c r="BD90" s="74">
        <v>79</v>
      </c>
      <c r="BE90" s="74">
        <f t="shared" si="9"/>
        <v>89.36</v>
      </c>
      <c r="BF90" s="77">
        <f t="shared" si="10"/>
        <v>632</v>
      </c>
      <c r="BG90" s="15">
        <f t="shared" si="11"/>
        <v>188.107248</v>
      </c>
      <c r="IE90" s="16"/>
      <c r="IF90" s="16"/>
      <c r="IG90" s="16"/>
      <c r="IH90" s="16"/>
      <c r="II90" s="16"/>
    </row>
    <row r="91" spans="1:243" s="15" customFormat="1" ht="32.25" customHeight="1">
      <c r="A91" s="27">
        <v>79</v>
      </c>
      <c r="B91" s="70" t="s">
        <v>314</v>
      </c>
      <c r="C91" s="48" t="s">
        <v>130</v>
      </c>
      <c r="D91" s="67">
        <v>2</v>
      </c>
      <c r="E91" s="68" t="s">
        <v>221</v>
      </c>
      <c r="F91" s="69">
        <v>417.41</v>
      </c>
      <c r="G91" s="62"/>
      <c r="H91" s="52"/>
      <c r="I91" s="51" t="s">
        <v>39</v>
      </c>
      <c r="J91" s="53">
        <f t="shared" si="12"/>
        <v>1</v>
      </c>
      <c r="K91" s="54" t="s">
        <v>64</v>
      </c>
      <c r="L91" s="54" t="s">
        <v>7</v>
      </c>
      <c r="M91" s="63"/>
      <c r="N91" s="62"/>
      <c r="O91" s="62"/>
      <c r="P91" s="64"/>
      <c r="Q91" s="62"/>
      <c r="R91" s="62"/>
      <c r="S91" s="64"/>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65">
        <f t="shared" si="7"/>
        <v>834.82</v>
      </c>
      <c r="BB91" s="66">
        <f t="shared" si="8"/>
        <v>834.82</v>
      </c>
      <c r="BC91" s="61" t="str">
        <f t="shared" si="13"/>
        <v>INR  Eight Hundred &amp; Thirty Four  and Paise Eighty Two Only</v>
      </c>
      <c r="BD91" s="74">
        <v>79</v>
      </c>
      <c r="BE91" s="74">
        <f t="shared" si="9"/>
        <v>89.36</v>
      </c>
      <c r="BF91" s="77">
        <f t="shared" si="10"/>
        <v>158</v>
      </c>
      <c r="BG91" s="15">
        <f t="shared" si="11"/>
        <v>472.174192</v>
      </c>
      <c r="IE91" s="16"/>
      <c r="IF91" s="16"/>
      <c r="IG91" s="16"/>
      <c r="IH91" s="16"/>
      <c r="II91" s="16"/>
    </row>
    <row r="92" spans="1:243" s="15" customFormat="1" ht="39" customHeight="1">
      <c r="A92" s="27">
        <v>80</v>
      </c>
      <c r="B92" s="70" t="s">
        <v>315</v>
      </c>
      <c r="C92" s="48" t="s">
        <v>131</v>
      </c>
      <c r="D92" s="67">
        <v>2</v>
      </c>
      <c r="E92" s="68" t="s">
        <v>221</v>
      </c>
      <c r="F92" s="69">
        <v>244.34</v>
      </c>
      <c r="G92" s="62"/>
      <c r="H92" s="52"/>
      <c r="I92" s="51" t="s">
        <v>39</v>
      </c>
      <c r="J92" s="53">
        <f t="shared" si="12"/>
        <v>1</v>
      </c>
      <c r="K92" s="54" t="s">
        <v>64</v>
      </c>
      <c r="L92" s="54" t="s">
        <v>7</v>
      </c>
      <c r="M92" s="63"/>
      <c r="N92" s="62"/>
      <c r="O92" s="62"/>
      <c r="P92" s="64"/>
      <c r="Q92" s="62"/>
      <c r="R92" s="62"/>
      <c r="S92" s="64"/>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65">
        <f t="shared" si="7"/>
        <v>488.68</v>
      </c>
      <c r="BB92" s="66">
        <f t="shared" si="8"/>
        <v>488.68</v>
      </c>
      <c r="BC92" s="61" t="str">
        <f t="shared" si="13"/>
        <v>INR  Four Hundred &amp; Eighty Eight  and Paise Sixty Eight Only</v>
      </c>
      <c r="BD92" s="74">
        <v>79</v>
      </c>
      <c r="BE92" s="74">
        <f t="shared" si="9"/>
        <v>89.36</v>
      </c>
      <c r="BF92" s="77">
        <f t="shared" si="10"/>
        <v>158</v>
      </c>
      <c r="BG92" s="15">
        <f t="shared" si="11"/>
        <v>276.397408</v>
      </c>
      <c r="IE92" s="16"/>
      <c r="IF92" s="16"/>
      <c r="IG92" s="16"/>
      <c r="IH92" s="16"/>
      <c r="II92" s="16"/>
    </row>
    <row r="93" spans="1:243" s="15" customFormat="1" ht="43.5" customHeight="1">
      <c r="A93" s="27">
        <v>81</v>
      </c>
      <c r="B93" s="70" t="s">
        <v>316</v>
      </c>
      <c r="C93" s="48" t="s">
        <v>132</v>
      </c>
      <c r="D93" s="67">
        <v>2</v>
      </c>
      <c r="E93" s="68" t="s">
        <v>221</v>
      </c>
      <c r="F93" s="69">
        <v>270.36</v>
      </c>
      <c r="G93" s="62"/>
      <c r="H93" s="52"/>
      <c r="I93" s="51" t="s">
        <v>39</v>
      </c>
      <c r="J93" s="53">
        <f t="shared" si="12"/>
        <v>1</v>
      </c>
      <c r="K93" s="54" t="s">
        <v>64</v>
      </c>
      <c r="L93" s="54" t="s">
        <v>7</v>
      </c>
      <c r="M93" s="63"/>
      <c r="N93" s="62"/>
      <c r="O93" s="62"/>
      <c r="P93" s="64"/>
      <c r="Q93" s="62"/>
      <c r="R93" s="62"/>
      <c r="S93" s="64"/>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65">
        <f t="shared" si="7"/>
        <v>540.72</v>
      </c>
      <c r="BB93" s="66">
        <f t="shared" si="8"/>
        <v>540.72</v>
      </c>
      <c r="BC93" s="61" t="str">
        <f t="shared" si="13"/>
        <v>INR  Five Hundred &amp; Forty  and Paise Seventy Two Only</v>
      </c>
      <c r="BD93" s="74">
        <v>894</v>
      </c>
      <c r="BE93" s="74">
        <f t="shared" si="9"/>
        <v>1011.29</v>
      </c>
      <c r="BF93" s="77">
        <f t="shared" si="10"/>
        <v>1788</v>
      </c>
      <c r="BG93" s="15">
        <f t="shared" si="11"/>
        <v>305.831232</v>
      </c>
      <c r="IE93" s="16"/>
      <c r="IF93" s="16"/>
      <c r="IG93" s="16"/>
      <c r="IH93" s="16"/>
      <c r="II93" s="16"/>
    </row>
    <row r="94" spans="1:243" s="15" customFormat="1" ht="44.25" customHeight="1">
      <c r="A94" s="27">
        <v>82</v>
      </c>
      <c r="B94" s="70" t="s">
        <v>317</v>
      </c>
      <c r="C94" s="48" t="s">
        <v>133</v>
      </c>
      <c r="D94" s="67">
        <v>5</v>
      </c>
      <c r="E94" s="68" t="s">
        <v>221</v>
      </c>
      <c r="F94" s="69">
        <v>28.28</v>
      </c>
      <c r="G94" s="62"/>
      <c r="H94" s="52"/>
      <c r="I94" s="51" t="s">
        <v>39</v>
      </c>
      <c r="J94" s="53">
        <f t="shared" si="12"/>
        <v>1</v>
      </c>
      <c r="K94" s="54" t="s">
        <v>64</v>
      </c>
      <c r="L94" s="54" t="s">
        <v>7</v>
      </c>
      <c r="M94" s="63"/>
      <c r="N94" s="62"/>
      <c r="O94" s="62"/>
      <c r="P94" s="64"/>
      <c r="Q94" s="62"/>
      <c r="R94" s="62"/>
      <c r="S94" s="64"/>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65">
        <f t="shared" si="7"/>
        <v>141.4</v>
      </c>
      <c r="BB94" s="66">
        <f t="shared" si="8"/>
        <v>141.4</v>
      </c>
      <c r="BC94" s="61" t="str">
        <f t="shared" si="13"/>
        <v>INR  One Hundred &amp; Forty One  and Paise Forty Only</v>
      </c>
      <c r="BD94" s="74">
        <v>899</v>
      </c>
      <c r="BE94" s="74">
        <f t="shared" si="9"/>
        <v>1016.95</v>
      </c>
      <c r="BF94" s="77">
        <f t="shared" si="10"/>
        <v>4495</v>
      </c>
      <c r="BG94" s="15">
        <f t="shared" si="11"/>
        <v>31.990336</v>
      </c>
      <c r="IE94" s="16"/>
      <c r="IF94" s="16"/>
      <c r="IG94" s="16"/>
      <c r="IH94" s="16"/>
      <c r="II94" s="16"/>
    </row>
    <row r="95" spans="1:243" s="15" customFormat="1" ht="48.75" customHeight="1">
      <c r="A95" s="27">
        <v>83</v>
      </c>
      <c r="B95" s="70" t="s">
        <v>318</v>
      </c>
      <c r="C95" s="48" t="s">
        <v>134</v>
      </c>
      <c r="D95" s="67">
        <v>10</v>
      </c>
      <c r="E95" s="68" t="s">
        <v>221</v>
      </c>
      <c r="F95" s="69">
        <v>37.33</v>
      </c>
      <c r="G95" s="62"/>
      <c r="H95" s="52"/>
      <c r="I95" s="51" t="s">
        <v>39</v>
      </c>
      <c r="J95" s="53">
        <f t="shared" si="12"/>
        <v>1</v>
      </c>
      <c r="K95" s="54" t="s">
        <v>64</v>
      </c>
      <c r="L95" s="54" t="s">
        <v>7</v>
      </c>
      <c r="M95" s="63"/>
      <c r="N95" s="62"/>
      <c r="O95" s="62"/>
      <c r="P95" s="64"/>
      <c r="Q95" s="62"/>
      <c r="R95" s="62"/>
      <c r="S95" s="64"/>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65">
        <f t="shared" si="7"/>
        <v>373.3</v>
      </c>
      <c r="BB95" s="66">
        <f t="shared" si="8"/>
        <v>373.3</v>
      </c>
      <c r="BC95" s="61" t="str">
        <f t="shared" si="13"/>
        <v>INR  Three Hundred &amp; Seventy Three  and Paise Thirty Only</v>
      </c>
      <c r="BD95" s="74">
        <v>904</v>
      </c>
      <c r="BE95" s="74">
        <f t="shared" si="9"/>
        <v>1022.6</v>
      </c>
      <c r="BF95" s="77">
        <f t="shared" si="10"/>
        <v>9040</v>
      </c>
      <c r="BG95" s="15">
        <f t="shared" si="11"/>
        <v>42.227696</v>
      </c>
      <c r="IE95" s="16"/>
      <c r="IF95" s="16"/>
      <c r="IG95" s="16"/>
      <c r="IH95" s="16"/>
      <c r="II95" s="16"/>
    </row>
    <row r="96" spans="1:243" s="15" customFormat="1" ht="36" customHeight="1">
      <c r="A96" s="27">
        <v>84</v>
      </c>
      <c r="B96" s="70" t="s">
        <v>319</v>
      </c>
      <c r="C96" s="48" t="s">
        <v>135</v>
      </c>
      <c r="D96" s="67">
        <v>2</v>
      </c>
      <c r="E96" s="68" t="s">
        <v>221</v>
      </c>
      <c r="F96" s="69">
        <v>64.48</v>
      </c>
      <c r="G96" s="62"/>
      <c r="H96" s="52"/>
      <c r="I96" s="51" t="s">
        <v>39</v>
      </c>
      <c r="J96" s="53">
        <f t="shared" si="12"/>
        <v>1</v>
      </c>
      <c r="K96" s="54" t="s">
        <v>64</v>
      </c>
      <c r="L96" s="54" t="s">
        <v>7</v>
      </c>
      <c r="M96" s="63"/>
      <c r="N96" s="62"/>
      <c r="O96" s="62"/>
      <c r="P96" s="64"/>
      <c r="Q96" s="62"/>
      <c r="R96" s="62"/>
      <c r="S96" s="64"/>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65">
        <f t="shared" si="7"/>
        <v>128.96</v>
      </c>
      <c r="BB96" s="66">
        <f t="shared" si="8"/>
        <v>128.96</v>
      </c>
      <c r="BC96" s="61" t="str">
        <f t="shared" si="13"/>
        <v>INR  One Hundred &amp; Twenty Eight  and Paise Ninety Six Only</v>
      </c>
      <c r="BD96" s="74">
        <v>1091</v>
      </c>
      <c r="BE96" s="74">
        <f t="shared" si="9"/>
        <v>1234.14</v>
      </c>
      <c r="BF96" s="77">
        <f t="shared" si="10"/>
        <v>2182</v>
      </c>
      <c r="BG96" s="15">
        <f t="shared" si="11"/>
        <v>72.939776</v>
      </c>
      <c r="IE96" s="16"/>
      <c r="IF96" s="16"/>
      <c r="IG96" s="16"/>
      <c r="IH96" s="16"/>
      <c r="II96" s="16"/>
    </row>
    <row r="97" spans="1:243" s="15" customFormat="1" ht="39" customHeight="1">
      <c r="A97" s="27">
        <v>85</v>
      </c>
      <c r="B97" s="70" t="s">
        <v>320</v>
      </c>
      <c r="C97" s="48" t="s">
        <v>136</v>
      </c>
      <c r="D97" s="67">
        <v>8</v>
      </c>
      <c r="E97" s="68" t="s">
        <v>221</v>
      </c>
      <c r="F97" s="69">
        <v>18.1</v>
      </c>
      <c r="G97" s="62"/>
      <c r="H97" s="52"/>
      <c r="I97" s="51" t="s">
        <v>39</v>
      </c>
      <c r="J97" s="53">
        <f>IF(I97="Less(-)",-1,1)</f>
        <v>1</v>
      </c>
      <c r="K97" s="54" t="s">
        <v>64</v>
      </c>
      <c r="L97" s="54" t="s">
        <v>7</v>
      </c>
      <c r="M97" s="63"/>
      <c r="N97" s="62"/>
      <c r="O97" s="62"/>
      <c r="P97" s="64"/>
      <c r="Q97" s="62"/>
      <c r="R97" s="62"/>
      <c r="S97" s="64"/>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65">
        <f t="shared" si="7"/>
        <v>144.8</v>
      </c>
      <c r="BB97" s="66">
        <f t="shared" si="8"/>
        <v>144.8</v>
      </c>
      <c r="BC97" s="61" t="str">
        <f>SpellNumber(L97,BB97)</f>
        <v>INR  One Hundred &amp; Forty Four  and Paise Eighty Only</v>
      </c>
      <c r="BD97" s="74">
        <v>1096</v>
      </c>
      <c r="BE97" s="74">
        <f t="shared" si="9"/>
        <v>1239.8</v>
      </c>
      <c r="BF97" s="77">
        <f t="shared" si="10"/>
        <v>8768</v>
      </c>
      <c r="BG97" s="15">
        <f t="shared" si="11"/>
        <v>20.47472</v>
      </c>
      <c r="IE97" s="16"/>
      <c r="IF97" s="16"/>
      <c r="IG97" s="16"/>
      <c r="IH97" s="16"/>
      <c r="II97" s="16"/>
    </row>
    <row r="98" spans="1:243" s="15" customFormat="1" ht="43.5" customHeight="1">
      <c r="A98" s="27">
        <v>86</v>
      </c>
      <c r="B98" s="70" t="s">
        <v>321</v>
      </c>
      <c r="C98" s="48" t="s">
        <v>137</v>
      </c>
      <c r="D98" s="67">
        <v>36</v>
      </c>
      <c r="E98" s="68" t="s">
        <v>221</v>
      </c>
      <c r="F98" s="69">
        <v>23.76</v>
      </c>
      <c r="G98" s="62"/>
      <c r="H98" s="52"/>
      <c r="I98" s="51" t="s">
        <v>39</v>
      </c>
      <c r="J98" s="53">
        <f>IF(I98="Less(-)",-1,1)</f>
        <v>1</v>
      </c>
      <c r="K98" s="54" t="s">
        <v>64</v>
      </c>
      <c r="L98" s="54" t="s">
        <v>7</v>
      </c>
      <c r="M98" s="63"/>
      <c r="N98" s="62"/>
      <c r="O98" s="62"/>
      <c r="P98" s="64"/>
      <c r="Q98" s="62"/>
      <c r="R98" s="62"/>
      <c r="S98" s="64"/>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65">
        <f t="shared" si="7"/>
        <v>855.36</v>
      </c>
      <c r="BB98" s="66">
        <f t="shared" si="8"/>
        <v>855.36</v>
      </c>
      <c r="BC98" s="61" t="str">
        <f>SpellNumber(L98,BB98)</f>
        <v>INR  Eight Hundred &amp; Fifty Five  and Paise Thirty Six Only</v>
      </c>
      <c r="BD98" s="74">
        <v>1101</v>
      </c>
      <c r="BE98" s="74">
        <f t="shared" si="9"/>
        <v>1245.45</v>
      </c>
      <c r="BF98" s="77">
        <f t="shared" si="10"/>
        <v>39636</v>
      </c>
      <c r="BG98" s="15">
        <f t="shared" si="11"/>
        <v>26.877312</v>
      </c>
      <c r="IE98" s="16"/>
      <c r="IF98" s="16"/>
      <c r="IG98" s="16"/>
      <c r="IH98" s="16"/>
      <c r="II98" s="16"/>
    </row>
    <row r="99" spans="1:243" s="15" customFormat="1" ht="36.75" customHeight="1">
      <c r="A99" s="27">
        <v>87</v>
      </c>
      <c r="B99" s="70" t="s">
        <v>322</v>
      </c>
      <c r="C99" s="48" t="s">
        <v>138</v>
      </c>
      <c r="D99" s="67">
        <v>10</v>
      </c>
      <c r="E99" s="68" t="s">
        <v>221</v>
      </c>
      <c r="F99" s="69">
        <v>48.64</v>
      </c>
      <c r="G99" s="62"/>
      <c r="H99" s="52"/>
      <c r="I99" s="51" t="s">
        <v>39</v>
      </c>
      <c r="J99" s="53">
        <f t="shared" si="12"/>
        <v>1</v>
      </c>
      <c r="K99" s="54" t="s">
        <v>64</v>
      </c>
      <c r="L99" s="54" t="s">
        <v>7</v>
      </c>
      <c r="M99" s="63"/>
      <c r="N99" s="62"/>
      <c r="O99" s="62"/>
      <c r="P99" s="64"/>
      <c r="Q99" s="62"/>
      <c r="R99" s="62"/>
      <c r="S99" s="64"/>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65">
        <f t="shared" si="7"/>
        <v>486.4</v>
      </c>
      <c r="BB99" s="66">
        <f t="shared" si="8"/>
        <v>486.4</v>
      </c>
      <c r="BC99" s="61" t="str">
        <f t="shared" si="13"/>
        <v>INR  Four Hundred &amp; Eighty Six  and Paise Forty Only</v>
      </c>
      <c r="BD99" s="74">
        <v>1679</v>
      </c>
      <c r="BE99" s="74">
        <f t="shared" si="9"/>
        <v>1899.28</v>
      </c>
      <c r="BF99" s="77">
        <f t="shared" si="10"/>
        <v>16790</v>
      </c>
      <c r="BG99" s="15">
        <f t="shared" si="11"/>
        <v>55.021568</v>
      </c>
      <c r="IE99" s="16"/>
      <c r="IF99" s="16"/>
      <c r="IG99" s="16"/>
      <c r="IH99" s="16"/>
      <c r="II99" s="16"/>
    </row>
    <row r="100" spans="1:243" s="15" customFormat="1" ht="30" customHeight="1">
      <c r="A100" s="27">
        <v>88</v>
      </c>
      <c r="B100" s="70" t="s">
        <v>323</v>
      </c>
      <c r="C100" s="48" t="s">
        <v>139</v>
      </c>
      <c r="D100" s="67">
        <v>10</v>
      </c>
      <c r="E100" s="68" t="s">
        <v>221</v>
      </c>
      <c r="F100" s="69">
        <v>27.15</v>
      </c>
      <c r="G100" s="62"/>
      <c r="H100" s="52"/>
      <c r="I100" s="51" t="s">
        <v>39</v>
      </c>
      <c r="J100" s="53">
        <f t="shared" si="12"/>
        <v>1</v>
      </c>
      <c r="K100" s="54" t="s">
        <v>64</v>
      </c>
      <c r="L100" s="54" t="s">
        <v>7</v>
      </c>
      <c r="M100" s="63"/>
      <c r="N100" s="62"/>
      <c r="O100" s="62"/>
      <c r="P100" s="64"/>
      <c r="Q100" s="62"/>
      <c r="R100" s="62"/>
      <c r="S100" s="64"/>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65">
        <f t="shared" si="7"/>
        <v>271.5</v>
      </c>
      <c r="BB100" s="66">
        <f t="shared" si="8"/>
        <v>271.5</v>
      </c>
      <c r="BC100" s="61" t="str">
        <f t="shared" si="13"/>
        <v>INR  Two Hundred &amp; Seventy One  and Paise Fifty Only</v>
      </c>
      <c r="BD100" s="74">
        <v>1684</v>
      </c>
      <c r="BE100" s="74">
        <f t="shared" si="9"/>
        <v>1904.94</v>
      </c>
      <c r="BF100" s="77">
        <f t="shared" si="10"/>
        <v>16840</v>
      </c>
      <c r="BG100" s="15">
        <f t="shared" si="11"/>
        <v>30.71208</v>
      </c>
      <c r="IE100" s="16"/>
      <c r="IF100" s="16"/>
      <c r="IG100" s="16"/>
      <c r="IH100" s="16"/>
      <c r="II100" s="16"/>
    </row>
    <row r="101" spans="1:243" s="15" customFormat="1" ht="39" customHeight="1">
      <c r="A101" s="27">
        <v>89</v>
      </c>
      <c r="B101" s="70" t="s">
        <v>324</v>
      </c>
      <c r="C101" s="48" t="s">
        <v>140</v>
      </c>
      <c r="D101" s="67">
        <v>5</v>
      </c>
      <c r="E101" s="68" t="s">
        <v>221</v>
      </c>
      <c r="F101" s="69">
        <v>41.85</v>
      </c>
      <c r="G101" s="62"/>
      <c r="H101" s="52"/>
      <c r="I101" s="51" t="s">
        <v>39</v>
      </c>
      <c r="J101" s="53">
        <f t="shared" si="12"/>
        <v>1</v>
      </c>
      <c r="K101" s="54" t="s">
        <v>64</v>
      </c>
      <c r="L101" s="54" t="s">
        <v>7</v>
      </c>
      <c r="M101" s="63"/>
      <c r="N101" s="62"/>
      <c r="O101" s="62"/>
      <c r="P101" s="64"/>
      <c r="Q101" s="62"/>
      <c r="R101" s="62"/>
      <c r="S101" s="64"/>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65">
        <f t="shared" si="7"/>
        <v>209.25</v>
      </c>
      <c r="BB101" s="66">
        <f t="shared" si="8"/>
        <v>209.25</v>
      </c>
      <c r="BC101" s="61" t="str">
        <f t="shared" si="13"/>
        <v>INR  Two Hundred &amp; Nine  and Paise Twenty Five Only</v>
      </c>
      <c r="BD101" s="74">
        <v>1003</v>
      </c>
      <c r="BE101" s="74">
        <f t="shared" si="9"/>
        <v>1134.59</v>
      </c>
      <c r="BF101" s="77">
        <f t="shared" si="10"/>
        <v>5015</v>
      </c>
      <c r="BG101" s="15">
        <f t="shared" si="11"/>
        <v>47.34072</v>
      </c>
      <c r="IE101" s="16"/>
      <c r="IF101" s="16"/>
      <c r="IG101" s="16"/>
      <c r="IH101" s="16"/>
      <c r="II101" s="16"/>
    </row>
    <row r="102" spans="1:243" s="15" customFormat="1" ht="41.25" customHeight="1">
      <c r="A102" s="27">
        <v>90</v>
      </c>
      <c r="B102" s="70" t="s">
        <v>325</v>
      </c>
      <c r="C102" s="48" t="s">
        <v>141</v>
      </c>
      <c r="D102" s="67">
        <v>5</v>
      </c>
      <c r="E102" s="68" t="s">
        <v>221</v>
      </c>
      <c r="F102" s="69">
        <v>57.69</v>
      </c>
      <c r="G102" s="62"/>
      <c r="H102" s="52"/>
      <c r="I102" s="51" t="s">
        <v>39</v>
      </c>
      <c r="J102" s="53">
        <f t="shared" si="12"/>
        <v>1</v>
      </c>
      <c r="K102" s="54" t="s">
        <v>64</v>
      </c>
      <c r="L102" s="54" t="s">
        <v>7</v>
      </c>
      <c r="M102" s="63"/>
      <c r="N102" s="62"/>
      <c r="O102" s="62"/>
      <c r="P102" s="64"/>
      <c r="Q102" s="62"/>
      <c r="R102" s="62"/>
      <c r="S102" s="64"/>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65">
        <f t="shared" si="7"/>
        <v>288.45</v>
      </c>
      <c r="BB102" s="66">
        <f t="shared" si="8"/>
        <v>288.45</v>
      </c>
      <c r="BC102" s="61" t="str">
        <f t="shared" si="13"/>
        <v>INR  Two Hundred &amp; Eighty Eight  and Paise Forty Five Only</v>
      </c>
      <c r="BD102" s="74">
        <v>1015</v>
      </c>
      <c r="BE102" s="74">
        <f t="shared" si="9"/>
        <v>1148.17</v>
      </c>
      <c r="BF102" s="77">
        <f t="shared" si="10"/>
        <v>5075</v>
      </c>
      <c r="BG102" s="15">
        <f t="shared" si="11"/>
        <v>65.258928</v>
      </c>
      <c r="IE102" s="16"/>
      <c r="IF102" s="16"/>
      <c r="IG102" s="16"/>
      <c r="IH102" s="16"/>
      <c r="II102" s="16"/>
    </row>
    <row r="103" spans="1:243" s="15" customFormat="1" ht="153" customHeight="1">
      <c r="A103" s="27">
        <v>91</v>
      </c>
      <c r="B103" s="70" t="s">
        <v>326</v>
      </c>
      <c r="C103" s="48" t="s">
        <v>142</v>
      </c>
      <c r="D103" s="67">
        <v>4</v>
      </c>
      <c r="E103" s="68" t="s">
        <v>220</v>
      </c>
      <c r="F103" s="69">
        <v>50.9</v>
      </c>
      <c r="G103" s="62"/>
      <c r="H103" s="52"/>
      <c r="I103" s="51" t="s">
        <v>39</v>
      </c>
      <c r="J103" s="53">
        <f t="shared" si="12"/>
        <v>1</v>
      </c>
      <c r="K103" s="54" t="s">
        <v>64</v>
      </c>
      <c r="L103" s="54" t="s">
        <v>7</v>
      </c>
      <c r="M103" s="63"/>
      <c r="N103" s="62"/>
      <c r="O103" s="62"/>
      <c r="P103" s="64"/>
      <c r="Q103" s="62"/>
      <c r="R103" s="62"/>
      <c r="S103" s="64"/>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65">
        <f t="shared" si="7"/>
        <v>203.6</v>
      </c>
      <c r="BB103" s="66">
        <f t="shared" si="8"/>
        <v>203.6</v>
      </c>
      <c r="BC103" s="61" t="str">
        <f t="shared" si="13"/>
        <v>INR  Two Hundred &amp; Three  and Paise Sixty Only</v>
      </c>
      <c r="BD103" s="74">
        <v>1027</v>
      </c>
      <c r="BE103" s="74">
        <f t="shared" si="9"/>
        <v>1161.74</v>
      </c>
      <c r="BF103" s="77">
        <f t="shared" si="10"/>
        <v>4108</v>
      </c>
      <c r="BG103" s="15">
        <f t="shared" si="11"/>
        <v>57.57808</v>
      </c>
      <c r="IE103" s="16"/>
      <c r="IF103" s="16"/>
      <c r="IG103" s="16"/>
      <c r="IH103" s="16"/>
      <c r="II103" s="16"/>
    </row>
    <row r="104" spans="1:243" s="15" customFormat="1" ht="134.25" customHeight="1">
      <c r="A104" s="27">
        <v>92</v>
      </c>
      <c r="B104" s="70" t="s">
        <v>327</v>
      </c>
      <c r="C104" s="48" t="s">
        <v>143</v>
      </c>
      <c r="D104" s="67">
        <v>30</v>
      </c>
      <c r="E104" s="68" t="s">
        <v>220</v>
      </c>
      <c r="F104" s="69">
        <v>64.48</v>
      </c>
      <c r="G104" s="62"/>
      <c r="H104" s="52"/>
      <c r="I104" s="51" t="s">
        <v>39</v>
      </c>
      <c r="J104" s="53">
        <f t="shared" si="12"/>
        <v>1</v>
      </c>
      <c r="K104" s="54" t="s">
        <v>64</v>
      </c>
      <c r="L104" s="54" t="s">
        <v>7</v>
      </c>
      <c r="M104" s="63"/>
      <c r="N104" s="62"/>
      <c r="O104" s="62"/>
      <c r="P104" s="64"/>
      <c r="Q104" s="62"/>
      <c r="R104" s="62"/>
      <c r="S104" s="64"/>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65">
        <f t="shared" si="7"/>
        <v>1934.4</v>
      </c>
      <c r="BB104" s="66">
        <f t="shared" si="8"/>
        <v>1934.4</v>
      </c>
      <c r="BC104" s="61" t="str">
        <f t="shared" si="13"/>
        <v>INR  One Thousand Nine Hundred &amp; Thirty Four  and Paise Forty Only</v>
      </c>
      <c r="BD104" s="74">
        <v>1142</v>
      </c>
      <c r="BE104" s="74">
        <f t="shared" si="9"/>
        <v>1291.83</v>
      </c>
      <c r="BF104" s="77">
        <f t="shared" si="10"/>
        <v>34260</v>
      </c>
      <c r="BG104" s="15">
        <f t="shared" si="11"/>
        <v>72.939776</v>
      </c>
      <c r="IE104" s="16"/>
      <c r="IF104" s="16"/>
      <c r="IG104" s="16"/>
      <c r="IH104" s="16"/>
      <c r="II104" s="16"/>
    </row>
    <row r="105" spans="1:243" s="15" customFormat="1" ht="149.25" customHeight="1">
      <c r="A105" s="27">
        <v>93</v>
      </c>
      <c r="B105" s="70" t="s">
        <v>328</v>
      </c>
      <c r="C105" s="48" t="s">
        <v>144</v>
      </c>
      <c r="D105" s="67">
        <v>3</v>
      </c>
      <c r="E105" s="68" t="s">
        <v>220</v>
      </c>
      <c r="F105" s="69">
        <v>74.66</v>
      </c>
      <c r="G105" s="62"/>
      <c r="H105" s="52"/>
      <c r="I105" s="51" t="s">
        <v>39</v>
      </c>
      <c r="J105" s="53">
        <f t="shared" si="12"/>
        <v>1</v>
      </c>
      <c r="K105" s="54" t="s">
        <v>64</v>
      </c>
      <c r="L105" s="54" t="s">
        <v>7</v>
      </c>
      <c r="M105" s="63"/>
      <c r="N105" s="62"/>
      <c r="O105" s="62"/>
      <c r="P105" s="64"/>
      <c r="Q105" s="62"/>
      <c r="R105" s="62"/>
      <c r="S105" s="64"/>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65">
        <f t="shared" si="7"/>
        <v>223.98</v>
      </c>
      <c r="BB105" s="66">
        <f t="shared" si="8"/>
        <v>223.98</v>
      </c>
      <c r="BC105" s="61" t="str">
        <f t="shared" si="13"/>
        <v>INR  Two Hundred &amp; Twenty Three  and Paise Ninety Eight Only</v>
      </c>
      <c r="BD105" s="74">
        <v>1154</v>
      </c>
      <c r="BE105" s="74">
        <f t="shared" si="9"/>
        <v>1305.4</v>
      </c>
      <c r="BF105" s="77">
        <f t="shared" si="10"/>
        <v>3462</v>
      </c>
      <c r="BG105" s="15">
        <f t="shared" si="11"/>
        <v>84.455392</v>
      </c>
      <c r="IE105" s="16"/>
      <c r="IF105" s="16"/>
      <c r="IG105" s="16"/>
      <c r="IH105" s="16"/>
      <c r="II105" s="16"/>
    </row>
    <row r="106" spans="1:243" s="15" customFormat="1" ht="147.75" customHeight="1">
      <c r="A106" s="27">
        <v>94</v>
      </c>
      <c r="B106" s="70" t="s">
        <v>329</v>
      </c>
      <c r="C106" s="48" t="s">
        <v>145</v>
      </c>
      <c r="D106" s="67">
        <v>2</v>
      </c>
      <c r="E106" s="68" t="s">
        <v>220</v>
      </c>
      <c r="F106" s="69">
        <v>82.58</v>
      </c>
      <c r="G106" s="62"/>
      <c r="H106" s="52"/>
      <c r="I106" s="51" t="s">
        <v>39</v>
      </c>
      <c r="J106" s="53">
        <f t="shared" si="12"/>
        <v>1</v>
      </c>
      <c r="K106" s="54" t="s">
        <v>64</v>
      </c>
      <c r="L106" s="54" t="s">
        <v>7</v>
      </c>
      <c r="M106" s="63"/>
      <c r="N106" s="62"/>
      <c r="O106" s="62"/>
      <c r="P106" s="64"/>
      <c r="Q106" s="62"/>
      <c r="R106" s="62"/>
      <c r="S106" s="64"/>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65">
        <f t="shared" si="7"/>
        <v>165.16</v>
      </c>
      <c r="BB106" s="66">
        <f t="shared" si="8"/>
        <v>165.16</v>
      </c>
      <c r="BC106" s="61" t="str">
        <f t="shared" si="13"/>
        <v>INR  One Hundred &amp; Sixty Five  and Paise Sixteen Only</v>
      </c>
      <c r="BD106" s="74">
        <v>1166</v>
      </c>
      <c r="BE106" s="74">
        <f t="shared" si="9"/>
        <v>1318.98</v>
      </c>
      <c r="BF106" s="77">
        <f t="shared" si="10"/>
        <v>2332</v>
      </c>
      <c r="BG106" s="15">
        <f t="shared" si="11"/>
        <v>93.414496</v>
      </c>
      <c r="IE106" s="16"/>
      <c r="IF106" s="16"/>
      <c r="IG106" s="16"/>
      <c r="IH106" s="16"/>
      <c r="II106" s="16"/>
    </row>
    <row r="107" spans="1:243" s="15" customFormat="1" ht="45.75" customHeight="1">
      <c r="A107" s="27">
        <v>95</v>
      </c>
      <c r="B107" s="70" t="s">
        <v>330</v>
      </c>
      <c r="C107" s="48" t="s">
        <v>146</v>
      </c>
      <c r="D107" s="67">
        <v>6</v>
      </c>
      <c r="E107" s="68" t="s">
        <v>220</v>
      </c>
      <c r="F107" s="69">
        <v>95.02</v>
      </c>
      <c r="G107" s="62">
        <v>53536</v>
      </c>
      <c r="H107" s="52"/>
      <c r="I107" s="51" t="s">
        <v>39</v>
      </c>
      <c r="J107" s="53">
        <f t="shared" si="12"/>
        <v>1</v>
      </c>
      <c r="K107" s="54" t="s">
        <v>64</v>
      </c>
      <c r="L107" s="54" t="s">
        <v>7</v>
      </c>
      <c r="M107" s="63"/>
      <c r="N107" s="62"/>
      <c r="O107" s="62"/>
      <c r="P107" s="64"/>
      <c r="Q107" s="62"/>
      <c r="R107" s="62"/>
      <c r="S107" s="64"/>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65">
        <f t="shared" si="7"/>
        <v>570.12</v>
      </c>
      <c r="BB107" s="66">
        <f t="shared" si="8"/>
        <v>570.12</v>
      </c>
      <c r="BC107" s="61" t="str">
        <f t="shared" si="13"/>
        <v>INR  Five Hundred &amp; Seventy  and Paise Twelve Only</v>
      </c>
      <c r="BD107" s="74">
        <v>224</v>
      </c>
      <c r="BE107" s="74">
        <f t="shared" si="9"/>
        <v>253.39</v>
      </c>
      <c r="BF107" s="77">
        <f t="shared" si="10"/>
        <v>1344</v>
      </c>
      <c r="BG107" s="15">
        <f t="shared" si="11"/>
        <v>107.486624</v>
      </c>
      <c r="IE107" s="16"/>
      <c r="IF107" s="16"/>
      <c r="IG107" s="16"/>
      <c r="IH107" s="16"/>
      <c r="II107" s="16"/>
    </row>
    <row r="108" spans="1:243" s="15" customFormat="1" ht="143.25" customHeight="1">
      <c r="A108" s="27">
        <v>96</v>
      </c>
      <c r="B108" s="70" t="s">
        <v>331</v>
      </c>
      <c r="C108" s="48" t="s">
        <v>147</v>
      </c>
      <c r="D108" s="67">
        <v>7</v>
      </c>
      <c r="E108" s="68" t="s">
        <v>220</v>
      </c>
      <c r="F108" s="69">
        <v>105.2</v>
      </c>
      <c r="G108" s="62">
        <v>48070</v>
      </c>
      <c r="H108" s="52"/>
      <c r="I108" s="51" t="s">
        <v>39</v>
      </c>
      <c r="J108" s="53">
        <f t="shared" si="12"/>
        <v>1</v>
      </c>
      <c r="K108" s="54" t="s">
        <v>64</v>
      </c>
      <c r="L108" s="54" t="s">
        <v>7</v>
      </c>
      <c r="M108" s="63"/>
      <c r="N108" s="62"/>
      <c r="O108" s="62"/>
      <c r="P108" s="64"/>
      <c r="Q108" s="62"/>
      <c r="R108" s="62"/>
      <c r="S108" s="64"/>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65">
        <f t="shared" si="7"/>
        <v>736.4</v>
      </c>
      <c r="BB108" s="66">
        <f t="shared" si="8"/>
        <v>736.4</v>
      </c>
      <c r="BC108" s="61" t="str">
        <f t="shared" si="13"/>
        <v>INR  Seven Hundred &amp; Thirty Six  and Paise Forty Only</v>
      </c>
      <c r="BD108" s="74">
        <v>209</v>
      </c>
      <c r="BE108" s="74">
        <f t="shared" si="9"/>
        <v>236.42</v>
      </c>
      <c r="BF108" s="77">
        <f t="shared" si="10"/>
        <v>1463</v>
      </c>
      <c r="BG108" s="15">
        <f t="shared" si="11"/>
        <v>119.00224</v>
      </c>
      <c r="IE108" s="16"/>
      <c r="IF108" s="16"/>
      <c r="IG108" s="16"/>
      <c r="IH108" s="16"/>
      <c r="II108" s="16"/>
    </row>
    <row r="109" spans="1:243" s="15" customFormat="1" ht="192.75" customHeight="1">
      <c r="A109" s="27">
        <v>97</v>
      </c>
      <c r="B109" s="70" t="s">
        <v>332</v>
      </c>
      <c r="C109" s="48" t="s">
        <v>148</v>
      </c>
      <c r="D109" s="67">
        <v>5</v>
      </c>
      <c r="E109" s="68" t="s">
        <v>220</v>
      </c>
      <c r="F109" s="69">
        <v>266.96</v>
      </c>
      <c r="G109" s="62">
        <v>10288</v>
      </c>
      <c r="H109" s="52"/>
      <c r="I109" s="51" t="s">
        <v>39</v>
      </c>
      <c r="J109" s="53">
        <f t="shared" si="12"/>
        <v>1</v>
      </c>
      <c r="K109" s="54" t="s">
        <v>64</v>
      </c>
      <c r="L109" s="54" t="s">
        <v>7</v>
      </c>
      <c r="M109" s="63"/>
      <c r="N109" s="62"/>
      <c r="O109" s="62"/>
      <c r="P109" s="64"/>
      <c r="Q109" s="62"/>
      <c r="R109" s="62"/>
      <c r="S109" s="64"/>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65">
        <f t="shared" si="7"/>
        <v>1334.8</v>
      </c>
      <c r="BB109" s="66">
        <f t="shared" si="8"/>
        <v>1334.8</v>
      </c>
      <c r="BC109" s="61" t="str">
        <f t="shared" si="13"/>
        <v>INR  One Thousand Three Hundred &amp; Thirty Four  and Paise Eighty Only</v>
      </c>
      <c r="BD109" s="74">
        <v>643</v>
      </c>
      <c r="BE109" s="74">
        <f t="shared" si="9"/>
        <v>727.36</v>
      </c>
      <c r="BF109" s="77">
        <f t="shared" si="10"/>
        <v>3215</v>
      </c>
      <c r="BG109" s="15">
        <f t="shared" si="11"/>
        <v>301.985152</v>
      </c>
      <c r="IE109" s="16"/>
      <c r="IF109" s="16"/>
      <c r="IG109" s="16"/>
      <c r="IH109" s="16"/>
      <c r="II109" s="16"/>
    </row>
    <row r="110" spans="1:243" s="15" customFormat="1" ht="195.75" customHeight="1">
      <c r="A110" s="27">
        <v>98</v>
      </c>
      <c r="B110" s="70" t="s">
        <v>333</v>
      </c>
      <c r="C110" s="48" t="s">
        <v>149</v>
      </c>
      <c r="D110" s="67">
        <v>30</v>
      </c>
      <c r="E110" s="68" t="s">
        <v>220</v>
      </c>
      <c r="F110" s="69">
        <v>200.22</v>
      </c>
      <c r="G110" s="62"/>
      <c r="H110" s="52"/>
      <c r="I110" s="51" t="s">
        <v>39</v>
      </c>
      <c r="J110" s="53">
        <f t="shared" si="12"/>
        <v>1</v>
      </c>
      <c r="K110" s="54" t="s">
        <v>64</v>
      </c>
      <c r="L110" s="54" t="s">
        <v>7</v>
      </c>
      <c r="M110" s="63"/>
      <c r="N110" s="62"/>
      <c r="O110" s="62"/>
      <c r="P110" s="64"/>
      <c r="Q110" s="62"/>
      <c r="R110" s="62"/>
      <c r="S110" s="64"/>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65">
        <f t="shared" si="7"/>
        <v>6006.6</v>
      </c>
      <c r="BB110" s="66">
        <f t="shared" si="8"/>
        <v>6006.6</v>
      </c>
      <c r="BC110" s="61" t="str">
        <f t="shared" si="13"/>
        <v>INR  Six Thousand  &amp;Six  and Paise Sixty Only</v>
      </c>
      <c r="BD110" s="74">
        <v>3321</v>
      </c>
      <c r="BE110" s="74">
        <f t="shared" si="9"/>
        <v>3756.72</v>
      </c>
      <c r="BF110" s="77">
        <f t="shared" si="10"/>
        <v>99630</v>
      </c>
      <c r="BG110" s="15">
        <f t="shared" si="11"/>
        <v>226.488864</v>
      </c>
      <c r="IE110" s="16"/>
      <c r="IF110" s="16"/>
      <c r="IG110" s="16"/>
      <c r="IH110" s="16"/>
      <c r="II110" s="16"/>
    </row>
    <row r="111" spans="1:243" s="15" customFormat="1" ht="195.75" customHeight="1">
      <c r="A111" s="27">
        <v>99</v>
      </c>
      <c r="B111" s="70" t="s">
        <v>334</v>
      </c>
      <c r="C111" s="48" t="s">
        <v>150</v>
      </c>
      <c r="D111" s="67">
        <v>5</v>
      </c>
      <c r="E111" s="68" t="s">
        <v>220</v>
      </c>
      <c r="F111" s="69">
        <v>145.92</v>
      </c>
      <c r="G111" s="62"/>
      <c r="H111" s="52"/>
      <c r="I111" s="51" t="s">
        <v>39</v>
      </c>
      <c r="J111" s="53">
        <f t="shared" si="12"/>
        <v>1</v>
      </c>
      <c r="K111" s="54" t="s">
        <v>64</v>
      </c>
      <c r="L111" s="54" t="s">
        <v>7</v>
      </c>
      <c r="M111" s="63"/>
      <c r="N111" s="62"/>
      <c r="O111" s="62"/>
      <c r="P111" s="64"/>
      <c r="Q111" s="62"/>
      <c r="R111" s="62"/>
      <c r="S111" s="64"/>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65">
        <f t="shared" si="7"/>
        <v>729.6</v>
      </c>
      <c r="BB111" s="66">
        <f t="shared" si="8"/>
        <v>729.6</v>
      </c>
      <c r="BC111" s="61" t="str">
        <f t="shared" si="13"/>
        <v>INR  Seven Hundred &amp; Twenty Nine  and Paise Sixty Only</v>
      </c>
      <c r="BD111" s="74">
        <v>536</v>
      </c>
      <c r="BE111" s="74">
        <f t="shared" si="9"/>
        <v>606.32</v>
      </c>
      <c r="BF111" s="77">
        <f t="shared" si="10"/>
        <v>2680</v>
      </c>
      <c r="BG111" s="15">
        <f t="shared" si="11"/>
        <v>165.064704</v>
      </c>
      <c r="IE111" s="16"/>
      <c r="IF111" s="16"/>
      <c r="IG111" s="16"/>
      <c r="IH111" s="16"/>
      <c r="II111" s="16"/>
    </row>
    <row r="112" spans="1:243" s="15" customFormat="1" ht="190.5" customHeight="1">
      <c r="A112" s="27">
        <v>100</v>
      </c>
      <c r="B112" s="70" t="s">
        <v>335</v>
      </c>
      <c r="C112" s="48" t="s">
        <v>151</v>
      </c>
      <c r="D112" s="67">
        <v>5</v>
      </c>
      <c r="E112" s="68" t="s">
        <v>220</v>
      </c>
      <c r="F112" s="69">
        <v>114.25</v>
      </c>
      <c r="G112" s="62"/>
      <c r="H112" s="52"/>
      <c r="I112" s="51" t="s">
        <v>39</v>
      </c>
      <c r="J112" s="53">
        <f t="shared" si="12"/>
        <v>1</v>
      </c>
      <c r="K112" s="54" t="s">
        <v>64</v>
      </c>
      <c r="L112" s="54" t="s">
        <v>7</v>
      </c>
      <c r="M112" s="63"/>
      <c r="N112" s="62"/>
      <c r="O112" s="62"/>
      <c r="P112" s="64"/>
      <c r="Q112" s="62"/>
      <c r="R112" s="62"/>
      <c r="S112" s="64"/>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65">
        <f t="shared" si="7"/>
        <v>571.25</v>
      </c>
      <c r="BB112" s="66">
        <f t="shared" si="8"/>
        <v>571.25</v>
      </c>
      <c r="BC112" s="61" t="str">
        <f t="shared" si="13"/>
        <v>INR  Five Hundred &amp; Seventy One  and Paise Twenty Five Only</v>
      </c>
      <c r="BD112" s="74">
        <v>536</v>
      </c>
      <c r="BE112" s="74">
        <f t="shared" si="9"/>
        <v>606.32</v>
      </c>
      <c r="BF112" s="77">
        <f t="shared" si="10"/>
        <v>2680</v>
      </c>
      <c r="BG112" s="15">
        <f t="shared" si="11"/>
        <v>129.2396</v>
      </c>
      <c r="IE112" s="16"/>
      <c r="IF112" s="16"/>
      <c r="IG112" s="16"/>
      <c r="IH112" s="16"/>
      <c r="II112" s="16"/>
    </row>
    <row r="113" spans="1:243" s="15" customFormat="1" ht="45.75" customHeight="1">
      <c r="A113" s="27">
        <v>101</v>
      </c>
      <c r="B113" s="70" t="s">
        <v>336</v>
      </c>
      <c r="C113" s="48" t="s">
        <v>152</v>
      </c>
      <c r="D113" s="67">
        <v>2</v>
      </c>
      <c r="E113" s="68" t="s">
        <v>221</v>
      </c>
      <c r="F113" s="69">
        <v>1423.05</v>
      </c>
      <c r="G113" s="62"/>
      <c r="H113" s="52"/>
      <c r="I113" s="51" t="s">
        <v>39</v>
      </c>
      <c r="J113" s="53">
        <f t="shared" si="12"/>
        <v>1</v>
      </c>
      <c r="K113" s="54" t="s">
        <v>64</v>
      </c>
      <c r="L113" s="54" t="s">
        <v>7</v>
      </c>
      <c r="M113" s="63"/>
      <c r="N113" s="62"/>
      <c r="O113" s="62"/>
      <c r="P113" s="64"/>
      <c r="Q113" s="62"/>
      <c r="R113" s="62"/>
      <c r="S113" s="64"/>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65">
        <f t="shared" si="7"/>
        <v>2846.1</v>
      </c>
      <c r="BB113" s="66">
        <f t="shared" si="8"/>
        <v>2846.1</v>
      </c>
      <c r="BC113" s="61" t="str">
        <f t="shared" si="13"/>
        <v>INR  Two Thousand Eight Hundred &amp; Forty Six  and Paise Ten Only</v>
      </c>
      <c r="BD113" s="74">
        <v>536</v>
      </c>
      <c r="BE113" s="74">
        <f t="shared" si="9"/>
        <v>606.32</v>
      </c>
      <c r="BF113" s="77">
        <f t="shared" si="10"/>
        <v>1072</v>
      </c>
      <c r="BG113" s="15">
        <f t="shared" si="11"/>
        <v>1609.75416</v>
      </c>
      <c r="IE113" s="16"/>
      <c r="IF113" s="16"/>
      <c r="IG113" s="16"/>
      <c r="IH113" s="16"/>
      <c r="II113" s="16"/>
    </row>
    <row r="114" spans="1:243" s="15" customFormat="1" ht="37.5" customHeight="1">
      <c r="A114" s="27">
        <v>102</v>
      </c>
      <c r="B114" s="70" t="s">
        <v>337</v>
      </c>
      <c r="C114" s="48" t="s">
        <v>153</v>
      </c>
      <c r="D114" s="67">
        <v>3</v>
      </c>
      <c r="E114" s="68" t="s">
        <v>221</v>
      </c>
      <c r="F114" s="69">
        <v>1031.65</v>
      </c>
      <c r="G114" s="62"/>
      <c r="H114" s="52"/>
      <c r="I114" s="51" t="s">
        <v>39</v>
      </c>
      <c r="J114" s="53">
        <f t="shared" si="12"/>
        <v>1</v>
      </c>
      <c r="K114" s="54" t="s">
        <v>64</v>
      </c>
      <c r="L114" s="54" t="s">
        <v>7</v>
      </c>
      <c r="M114" s="63"/>
      <c r="N114" s="62"/>
      <c r="O114" s="62"/>
      <c r="P114" s="64"/>
      <c r="Q114" s="62"/>
      <c r="R114" s="62"/>
      <c r="S114" s="64"/>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65">
        <f t="shared" si="7"/>
        <v>3094.95</v>
      </c>
      <c r="BB114" s="66">
        <f t="shared" si="8"/>
        <v>3094.95</v>
      </c>
      <c r="BC114" s="61" t="str">
        <f t="shared" si="13"/>
        <v>INR  Three Thousand  &amp;Ninety Four  and Paise Ninety Five Only</v>
      </c>
      <c r="BD114" s="74">
        <v>67</v>
      </c>
      <c r="BE114" s="74">
        <f t="shared" si="9"/>
        <v>75.79</v>
      </c>
      <c r="BF114" s="77">
        <f t="shared" si="10"/>
        <v>201</v>
      </c>
      <c r="BG114" s="15">
        <f t="shared" si="11"/>
        <v>1167.00248</v>
      </c>
      <c r="IE114" s="16"/>
      <c r="IF114" s="16"/>
      <c r="IG114" s="16"/>
      <c r="IH114" s="16"/>
      <c r="II114" s="16"/>
    </row>
    <row r="115" spans="1:243" s="15" customFormat="1" ht="57" customHeight="1">
      <c r="A115" s="27">
        <v>103</v>
      </c>
      <c r="B115" s="70" t="s">
        <v>338</v>
      </c>
      <c r="C115" s="48" t="s">
        <v>154</v>
      </c>
      <c r="D115" s="67">
        <v>4</v>
      </c>
      <c r="E115" s="68" t="s">
        <v>221</v>
      </c>
      <c r="F115" s="69">
        <v>743.2</v>
      </c>
      <c r="G115" s="62"/>
      <c r="H115" s="52"/>
      <c r="I115" s="51" t="s">
        <v>39</v>
      </c>
      <c r="J115" s="53">
        <f t="shared" si="12"/>
        <v>1</v>
      </c>
      <c r="K115" s="54" t="s">
        <v>64</v>
      </c>
      <c r="L115" s="54" t="s">
        <v>7</v>
      </c>
      <c r="M115" s="63"/>
      <c r="N115" s="62"/>
      <c r="O115" s="62"/>
      <c r="P115" s="64"/>
      <c r="Q115" s="62"/>
      <c r="R115" s="62"/>
      <c r="S115" s="64"/>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65">
        <f t="shared" si="7"/>
        <v>2972.8</v>
      </c>
      <c r="BB115" s="66">
        <f t="shared" si="8"/>
        <v>2972.8</v>
      </c>
      <c r="BC115" s="61" t="str">
        <f t="shared" si="13"/>
        <v>INR  Two Thousand Nine Hundred &amp; Seventy Two  and Paise Eighty Only</v>
      </c>
      <c r="BD115" s="74">
        <v>218</v>
      </c>
      <c r="BE115" s="74">
        <f t="shared" si="9"/>
        <v>246.6</v>
      </c>
      <c r="BF115" s="77">
        <f t="shared" si="10"/>
        <v>872</v>
      </c>
      <c r="BG115" s="15">
        <f t="shared" si="11"/>
        <v>840.70784</v>
      </c>
      <c r="IE115" s="16"/>
      <c r="IF115" s="16"/>
      <c r="IG115" s="16"/>
      <c r="IH115" s="16"/>
      <c r="II115" s="16"/>
    </row>
    <row r="116" spans="1:243" s="15" customFormat="1" ht="52.5" customHeight="1">
      <c r="A116" s="27">
        <v>104</v>
      </c>
      <c r="B116" s="70" t="s">
        <v>339</v>
      </c>
      <c r="C116" s="48" t="s">
        <v>155</v>
      </c>
      <c r="D116" s="67">
        <v>2</v>
      </c>
      <c r="E116" s="68" t="s">
        <v>221</v>
      </c>
      <c r="F116" s="69">
        <v>589.36</v>
      </c>
      <c r="G116" s="62"/>
      <c r="H116" s="52"/>
      <c r="I116" s="51" t="s">
        <v>39</v>
      </c>
      <c r="J116" s="53">
        <f t="shared" si="12"/>
        <v>1</v>
      </c>
      <c r="K116" s="54" t="s">
        <v>64</v>
      </c>
      <c r="L116" s="54" t="s">
        <v>7</v>
      </c>
      <c r="M116" s="63"/>
      <c r="N116" s="62"/>
      <c r="O116" s="62"/>
      <c r="P116" s="64"/>
      <c r="Q116" s="62"/>
      <c r="R116" s="62"/>
      <c r="S116" s="64"/>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65">
        <f t="shared" si="7"/>
        <v>1178.72</v>
      </c>
      <c r="BB116" s="66">
        <f t="shared" si="8"/>
        <v>1178.72</v>
      </c>
      <c r="BC116" s="61" t="str">
        <f t="shared" si="13"/>
        <v>INR  One Thousand One Hundred &amp; Seventy Eight  and Paise Seventy Two Only</v>
      </c>
      <c r="BD116" s="74">
        <v>195</v>
      </c>
      <c r="BE116" s="74">
        <f t="shared" si="9"/>
        <v>220.58</v>
      </c>
      <c r="BF116" s="77">
        <f t="shared" si="10"/>
        <v>390</v>
      </c>
      <c r="BG116" s="15">
        <f t="shared" si="11"/>
        <v>666.684032</v>
      </c>
      <c r="IE116" s="16"/>
      <c r="IF116" s="16"/>
      <c r="IG116" s="16"/>
      <c r="IH116" s="16"/>
      <c r="II116" s="16"/>
    </row>
    <row r="117" spans="1:243" s="15" customFormat="1" ht="128.25" customHeight="1">
      <c r="A117" s="27">
        <v>105</v>
      </c>
      <c r="B117" s="70" t="s">
        <v>340</v>
      </c>
      <c r="C117" s="48" t="s">
        <v>156</v>
      </c>
      <c r="D117" s="67">
        <v>3</v>
      </c>
      <c r="E117" s="68" t="s">
        <v>221</v>
      </c>
      <c r="F117" s="69">
        <v>2497.69</v>
      </c>
      <c r="G117" s="62"/>
      <c r="H117" s="52"/>
      <c r="I117" s="51" t="s">
        <v>39</v>
      </c>
      <c r="J117" s="53">
        <f t="shared" si="12"/>
        <v>1</v>
      </c>
      <c r="K117" s="54" t="s">
        <v>64</v>
      </c>
      <c r="L117" s="54" t="s">
        <v>7</v>
      </c>
      <c r="M117" s="63"/>
      <c r="N117" s="62"/>
      <c r="O117" s="62"/>
      <c r="P117" s="64"/>
      <c r="Q117" s="62"/>
      <c r="R117" s="62"/>
      <c r="S117" s="64"/>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65">
        <f t="shared" si="7"/>
        <v>7493.07</v>
      </c>
      <c r="BB117" s="66">
        <f t="shared" si="8"/>
        <v>7493.07</v>
      </c>
      <c r="BC117" s="61" t="str">
        <f t="shared" si="13"/>
        <v>INR  Seven Thousand Four Hundred &amp; Ninety Three  and Paise Seven Only</v>
      </c>
      <c r="BD117" s="74">
        <v>311</v>
      </c>
      <c r="BE117" s="74">
        <f t="shared" si="9"/>
        <v>351.8</v>
      </c>
      <c r="BF117" s="77">
        <f t="shared" si="10"/>
        <v>933</v>
      </c>
      <c r="BG117" s="15">
        <f t="shared" si="11"/>
        <v>2825.386928</v>
      </c>
      <c r="IE117" s="16"/>
      <c r="IF117" s="16"/>
      <c r="IG117" s="16"/>
      <c r="IH117" s="16"/>
      <c r="II117" s="16"/>
    </row>
    <row r="118" spans="1:243" s="15" customFormat="1" ht="44.25" customHeight="1">
      <c r="A118" s="27">
        <v>106</v>
      </c>
      <c r="B118" s="70" t="s">
        <v>243</v>
      </c>
      <c r="C118" s="48" t="s">
        <v>157</v>
      </c>
      <c r="D118" s="67">
        <v>3</v>
      </c>
      <c r="E118" s="68" t="s">
        <v>221</v>
      </c>
      <c r="F118" s="69">
        <v>1693.41</v>
      </c>
      <c r="G118" s="62"/>
      <c r="H118" s="52"/>
      <c r="I118" s="51" t="s">
        <v>39</v>
      </c>
      <c r="J118" s="53">
        <f t="shared" si="12"/>
        <v>1</v>
      </c>
      <c r="K118" s="54" t="s">
        <v>64</v>
      </c>
      <c r="L118" s="54" t="s">
        <v>7</v>
      </c>
      <c r="M118" s="63"/>
      <c r="N118" s="62"/>
      <c r="O118" s="62"/>
      <c r="P118" s="64"/>
      <c r="Q118" s="62"/>
      <c r="R118" s="62"/>
      <c r="S118" s="64"/>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65">
        <f t="shared" si="7"/>
        <v>5080.23</v>
      </c>
      <c r="BB118" s="66">
        <f t="shared" si="8"/>
        <v>5080.23</v>
      </c>
      <c r="BC118" s="61" t="str">
        <f t="shared" si="13"/>
        <v>INR  Five Thousand  &amp;Eighty  and Paise Twenty Three Only</v>
      </c>
      <c r="BD118" s="74">
        <v>270</v>
      </c>
      <c r="BE118" s="74">
        <f t="shared" si="9"/>
        <v>305.42</v>
      </c>
      <c r="BF118" s="77">
        <f t="shared" si="10"/>
        <v>810</v>
      </c>
      <c r="BG118" s="15">
        <f t="shared" si="11"/>
        <v>1915.585392</v>
      </c>
      <c r="IE118" s="16"/>
      <c r="IF118" s="16"/>
      <c r="IG118" s="16"/>
      <c r="IH118" s="16"/>
      <c r="II118" s="16"/>
    </row>
    <row r="119" spans="1:243" s="15" customFormat="1" ht="59.25" customHeight="1">
      <c r="A119" s="27">
        <v>107</v>
      </c>
      <c r="B119" s="70" t="s">
        <v>341</v>
      </c>
      <c r="C119" s="48" t="s">
        <v>158</v>
      </c>
      <c r="D119" s="67">
        <v>3</v>
      </c>
      <c r="E119" s="68" t="s">
        <v>221</v>
      </c>
      <c r="F119" s="69">
        <v>3482.96</v>
      </c>
      <c r="G119" s="62"/>
      <c r="H119" s="52"/>
      <c r="I119" s="51" t="s">
        <v>39</v>
      </c>
      <c r="J119" s="53">
        <f t="shared" si="12"/>
        <v>1</v>
      </c>
      <c r="K119" s="54" t="s">
        <v>64</v>
      </c>
      <c r="L119" s="54" t="s">
        <v>7</v>
      </c>
      <c r="M119" s="63"/>
      <c r="N119" s="62"/>
      <c r="O119" s="62"/>
      <c r="P119" s="64"/>
      <c r="Q119" s="62"/>
      <c r="R119" s="62"/>
      <c r="S119" s="64"/>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65">
        <f t="shared" si="7"/>
        <v>10448.88</v>
      </c>
      <c r="BB119" s="66">
        <f t="shared" si="8"/>
        <v>10448.88</v>
      </c>
      <c r="BC119" s="61" t="str">
        <f t="shared" si="13"/>
        <v>INR  Ten Thousand Four Hundred &amp; Forty Eight  and Paise Eighty Eight Only</v>
      </c>
      <c r="BD119" s="74">
        <v>117</v>
      </c>
      <c r="BE119" s="74">
        <f t="shared" si="9"/>
        <v>132.35</v>
      </c>
      <c r="BF119" s="77">
        <f t="shared" si="10"/>
        <v>351</v>
      </c>
      <c r="BG119" s="15">
        <f t="shared" si="11"/>
        <v>3939.924352</v>
      </c>
      <c r="IE119" s="16"/>
      <c r="IF119" s="16"/>
      <c r="IG119" s="16"/>
      <c r="IH119" s="16"/>
      <c r="II119" s="16"/>
    </row>
    <row r="120" spans="1:243" s="15" customFormat="1" ht="26.25" customHeight="1">
      <c r="A120" s="27">
        <v>108</v>
      </c>
      <c r="B120" s="70" t="s">
        <v>408</v>
      </c>
      <c r="C120" s="48" t="s">
        <v>159</v>
      </c>
      <c r="D120" s="67">
        <v>3</v>
      </c>
      <c r="E120" s="68" t="s">
        <v>224</v>
      </c>
      <c r="F120" s="69">
        <v>50.9</v>
      </c>
      <c r="G120" s="62"/>
      <c r="H120" s="52"/>
      <c r="I120" s="51" t="s">
        <v>39</v>
      </c>
      <c r="J120" s="53">
        <f t="shared" si="12"/>
        <v>1</v>
      </c>
      <c r="K120" s="54" t="s">
        <v>64</v>
      </c>
      <c r="L120" s="54" t="s">
        <v>7</v>
      </c>
      <c r="M120" s="63"/>
      <c r="N120" s="62"/>
      <c r="O120" s="62"/>
      <c r="P120" s="64"/>
      <c r="Q120" s="62"/>
      <c r="R120" s="62"/>
      <c r="S120" s="64"/>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65">
        <f t="shared" si="7"/>
        <v>152.7</v>
      </c>
      <c r="BB120" s="66">
        <f t="shared" si="8"/>
        <v>152.7</v>
      </c>
      <c r="BC120" s="61" t="str">
        <f t="shared" si="13"/>
        <v>INR  One Hundred &amp; Fifty Two  and Paise Seventy Only</v>
      </c>
      <c r="BD120" s="74">
        <v>119</v>
      </c>
      <c r="BE120" s="74">
        <f t="shared" si="9"/>
        <v>134.61</v>
      </c>
      <c r="BF120" s="77">
        <f t="shared" si="10"/>
        <v>357</v>
      </c>
      <c r="BG120" s="15">
        <f t="shared" si="11"/>
        <v>57.57808</v>
      </c>
      <c r="IE120" s="16"/>
      <c r="IF120" s="16"/>
      <c r="IG120" s="16"/>
      <c r="IH120" s="16"/>
      <c r="II120" s="16"/>
    </row>
    <row r="121" spans="1:243" s="15" customFormat="1" ht="21.75" customHeight="1">
      <c r="A121" s="27">
        <v>109</v>
      </c>
      <c r="B121" s="70" t="s">
        <v>342</v>
      </c>
      <c r="C121" s="48" t="s">
        <v>160</v>
      </c>
      <c r="D121" s="67">
        <v>6</v>
      </c>
      <c r="E121" s="68" t="s">
        <v>224</v>
      </c>
      <c r="F121" s="69">
        <v>30.54</v>
      </c>
      <c r="G121" s="62"/>
      <c r="H121" s="52"/>
      <c r="I121" s="51" t="s">
        <v>39</v>
      </c>
      <c r="J121" s="53">
        <f t="shared" si="12"/>
        <v>1</v>
      </c>
      <c r="K121" s="54" t="s">
        <v>64</v>
      </c>
      <c r="L121" s="54" t="s">
        <v>7</v>
      </c>
      <c r="M121" s="63"/>
      <c r="N121" s="62"/>
      <c r="O121" s="62"/>
      <c r="P121" s="64"/>
      <c r="Q121" s="62"/>
      <c r="R121" s="62"/>
      <c r="S121" s="64"/>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65">
        <f t="shared" si="7"/>
        <v>183.24</v>
      </c>
      <c r="BB121" s="66">
        <f t="shared" si="8"/>
        <v>183.24</v>
      </c>
      <c r="BC121" s="61" t="str">
        <f t="shared" si="13"/>
        <v>INR  One Hundred &amp; Eighty Three  and Paise Twenty Four Only</v>
      </c>
      <c r="BD121" s="74">
        <v>148</v>
      </c>
      <c r="BE121" s="74">
        <f t="shared" si="9"/>
        <v>167.42</v>
      </c>
      <c r="BF121" s="77">
        <f t="shared" si="10"/>
        <v>888</v>
      </c>
      <c r="BG121" s="15">
        <f t="shared" si="11"/>
        <v>34.546848</v>
      </c>
      <c r="IE121" s="16"/>
      <c r="IF121" s="16"/>
      <c r="IG121" s="16"/>
      <c r="IH121" s="16"/>
      <c r="II121" s="16"/>
    </row>
    <row r="122" spans="1:243" s="15" customFormat="1" ht="24.75" customHeight="1">
      <c r="A122" s="27">
        <v>110</v>
      </c>
      <c r="B122" s="70" t="s">
        <v>343</v>
      </c>
      <c r="C122" s="48" t="s">
        <v>161</v>
      </c>
      <c r="D122" s="67">
        <v>4</v>
      </c>
      <c r="E122" s="68" t="s">
        <v>224</v>
      </c>
      <c r="F122" s="69">
        <v>29.41</v>
      </c>
      <c r="G122" s="62"/>
      <c r="H122" s="52"/>
      <c r="I122" s="51" t="s">
        <v>39</v>
      </c>
      <c r="J122" s="53">
        <f t="shared" si="12"/>
        <v>1</v>
      </c>
      <c r="K122" s="54" t="s">
        <v>64</v>
      </c>
      <c r="L122" s="54" t="s">
        <v>7</v>
      </c>
      <c r="M122" s="63"/>
      <c r="N122" s="62"/>
      <c r="O122" s="62"/>
      <c r="P122" s="64"/>
      <c r="Q122" s="62"/>
      <c r="R122" s="62"/>
      <c r="S122" s="64"/>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65">
        <f t="shared" si="7"/>
        <v>117.64</v>
      </c>
      <c r="BB122" s="66">
        <f t="shared" si="8"/>
        <v>117.64</v>
      </c>
      <c r="BC122" s="61" t="str">
        <f t="shared" si="13"/>
        <v>INR  One Hundred &amp; Seventeen  and Paise Sixty Four Only</v>
      </c>
      <c r="BD122" s="74">
        <v>810</v>
      </c>
      <c r="BE122" s="74">
        <f t="shared" si="9"/>
        <v>916.27</v>
      </c>
      <c r="BF122" s="77">
        <f t="shared" si="10"/>
        <v>3240</v>
      </c>
      <c r="BG122" s="15">
        <f t="shared" si="11"/>
        <v>33.268592</v>
      </c>
      <c r="IE122" s="16"/>
      <c r="IF122" s="16"/>
      <c r="IG122" s="16"/>
      <c r="IH122" s="16"/>
      <c r="II122" s="16"/>
    </row>
    <row r="123" spans="1:243" s="15" customFormat="1" ht="52.5" customHeight="1">
      <c r="A123" s="27">
        <v>111</v>
      </c>
      <c r="B123" s="70" t="s">
        <v>344</v>
      </c>
      <c r="C123" s="48" t="s">
        <v>162</v>
      </c>
      <c r="D123" s="67">
        <v>3</v>
      </c>
      <c r="E123" s="68" t="s">
        <v>221</v>
      </c>
      <c r="F123" s="69">
        <v>175.34</v>
      </c>
      <c r="G123" s="62"/>
      <c r="H123" s="52"/>
      <c r="I123" s="51" t="s">
        <v>39</v>
      </c>
      <c r="J123" s="53">
        <f t="shared" si="12"/>
        <v>1</v>
      </c>
      <c r="K123" s="54" t="s">
        <v>64</v>
      </c>
      <c r="L123" s="54" t="s">
        <v>7</v>
      </c>
      <c r="M123" s="63"/>
      <c r="N123" s="62"/>
      <c r="O123" s="62"/>
      <c r="P123" s="64"/>
      <c r="Q123" s="62"/>
      <c r="R123" s="62"/>
      <c r="S123" s="64"/>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65">
        <f t="shared" si="7"/>
        <v>526.02</v>
      </c>
      <c r="BB123" s="66">
        <f t="shared" si="8"/>
        <v>526.02</v>
      </c>
      <c r="BC123" s="61" t="str">
        <f t="shared" si="13"/>
        <v>INR  Five Hundred &amp; Twenty Six  and Paise Two Only</v>
      </c>
      <c r="BD123" s="74">
        <v>696</v>
      </c>
      <c r="BE123" s="74">
        <f t="shared" si="9"/>
        <v>787.32</v>
      </c>
      <c r="BF123" s="77">
        <f t="shared" si="10"/>
        <v>2088</v>
      </c>
      <c r="BG123" s="15">
        <f t="shared" si="11"/>
        <v>198.344608</v>
      </c>
      <c r="IE123" s="16"/>
      <c r="IF123" s="16"/>
      <c r="IG123" s="16"/>
      <c r="IH123" s="16"/>
      <c r="II123" s="16"/>
    </row>
    <row r="124" spans="1:243" s="15" customFormat="1" ht="63" customHeight="1">
      <c r="A124" s="27">
        <v>112</v>
      </c>
      <c r="B124" s="70" t="s">
        <v>345</v>
      </c>
      <c r="C124" s="48" t="s">
        <v>163</v>
      </c>
      <c r="D124" s="67">
        <v>3</v>
      </c>
      <c r="E124" s="68" t="s">
        <v>221</v>
      </c>
      <c r="F124" s="69">
        <v>166.29</v>
      </c>
      <c r="G124" s="62"/>
      <c r="H124" s="52"/>
      <c r="I124" s="51" t="s">
        <v>39</v>
      </c>
      <c r="J124" s="53">
        <f>IF(I124="Less(-)",-1,1)</f>
        <v>1</v>
      </c>
      <c r="K124" s="54" t="s">
        <v>64</v>
      </c>
      <c r="L124" s="54" t="s">
        <v>7</v>
      </c>
      <c r="M124" s="63"/>
      <c r="N124" s="62"/>
      <c r="O124" s="62"/>
      <c r="P124" s="64"/>
      <c r="Q124" s="62"/>
      <c r="R124" s="62"/>
      <c r="S124" s="64"/>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65">
        <f t="shared" si="7"/>
        <v>498.87</v>
      </c>
      <c r="BB124" s="66">
        <f t="shared" si="8"/>
        <v>498.87</v>
      </c>
      <c r="BC124" s="61" t="str">
        <f>SpellNumber(L124,BB124)</f>
        <v>INR  Four Hundred &amp; Ninety Eight  and Paise Eighty Seven Only</v>
      </c>
      <c r="BD124" s="74">
        <v>941</v>
      </c>
      <c r="BE124" s="74">
        <f t="shared" si="9"/>
        <v>1064.46</v>
      </c>
      <c r="BF124" s="77">
        <f t="shared" si="10"/>
        <v>2823</v>
      </c>
      <c r="BG124" s="15">
        <f t="shared" si="11"/>
        <v>188.107248</v>
      </c>
      <c r="IE124" s="16"/>
      <c r="IF124" s="16"/>
      <c r="IG124" s="16"/>
      <c r="IH124" s="16"/>
      <c r="II124" s="16"/>
    </row>
    <row r="125" spans="1:243" s="15" customFormat="1" ht="50.25" customHeight="1">
      <c r="A125" s="27">
        <v>113</v>
      </c>
      <c r="B125" s="70" t="s">
        <v>346</v>
      </c>
      <c r="C125" s="48" t="s">
        <v>164</v>
      </c>
      <c r="D125" s="67">
        <v>3</v>
      </c>
      <c r="E125" s="68" t="s">
        <v>221</v>
      </c>
      <c r="F125" s="69">
        <v>102.94</v>
      </c>
      <c r="G125" s="62"/>
      <c r="H125" s="52"/>
      <c r="I125" s="51" t="s">
        <v>39</v>
      </c>
      <c r="J125" s="53">
        <f t="shared" si="12"/>
        <v>1</v>
      </c>
      <c r="K125" s="54" t="s">
        <v>64</v>
      </c>
      <c r="L125" s="54" t="s">
        <v>7</v>
      </c>
      <c r="M125" s="63"/>
      <c r="N125" s="62"/>
      <c r="O125" s="62"/>
      <c r="P125" s="64"/>
      <c r="Q125" s="62"/>
      <c r="R125" s="62"/>
      <c r="S125" s="64"/>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65">
        <f t="shared" si="7"/>
        <v>308.82</v>
      </c>
      <c r="BB125" s="66">
        <f t="shared" si="8"/>
        <v>308.82</v>
      </c>
      <c r="BC125" s="61" t="str">
        <f t="shared" si="13"/>
        <v>INR  Three Hundred &amp; Eight  and Paise Eighty Two Only</v>
      </c>
      <c r="BD125" s="74">
        <v>1501</v>
      </c>
      <c r="BE125" s="74">
        <f t="shared" si="9"/>
        <v>1697.93</v>
      </c>
      <c r="BF125" s="77">
        <f t="shared" si="10"/>
        <v>4503</v>
      </c>
      <c r="BG125" s="15">
        <f t="shared" si="11"/>
        <v>116.445728</v>
      </c>
      <c r="IE125" s="16"/>
      <c r="IF125" s="16"/>
      <c r="IG125" s="16"/>
      <c r="IH125" s="16"/>
      <c r="II125" s="16"/>
    </row>
    <row r="126" spans="1:243" s="15" customFormat="1" ht="44.25" customHeight="1">
      <c r="A126" s="27">
        <v>114</v>
      </c>
      <c r="B126" s="70" t="s">
        <v>347</v>
      </c>
      <c r="C126" s="48" t="s">
        <v>165</v>
      </c>
      <c r="D126" s="67">
        <v>3</v>
      </c>
      <c r="E126" s="68" t="s">
        <v>221</v>
      </c>
      <c r="F126" s="69">
        <v>1148.17</v>
      </c>
      <c r="G126" s="62"/>
      <c r="H126" s="52"/>
      <c r="I126" s="51" t="s">
        <v>39</v>
      </c>
      <c r="J126" s="53">
        <f t="shared" si="12"/>
        <v>1</v>
      </c>
      <c r="K126" s="54" t="s">
        <v>64</v>
      </c>
      <c r="L126" s="54" t="s">
        <v>7</v>
      </c>
      <c r="M126" s="63"/>
      <c r="N126" s="62"/>
      <c r="O126" s="62"/>
      <c r="P126" s="64"/>
      <c r="Q126" s="62"/>
      <c r="R126" s="62"/>
      <c r="S126" s="64"/>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65">
        <f t="shared" si="7"/>
        <v>3444.51</v>
      </c>
      <c r="BB126" s="66">
        <f t="shared" si="8"/>
        <v>3444.51</v>
      </c>
      <c r="BC126" s="61" t="str">
        <f t="shared" si="13"/>
        <v>INR  Three Thousand Four Hundred &amp; Forty Four  and Paise Fifty One Only</v>
      </c>
      <c r="BD126" s="74">
        <v>14</v>
      </c>
      <c r="BE126" s="74">
        <f t="shared" si="9"/>
        <v>15.84</v>
      </c>
      <c r="BF126" s="77">
        <f t="shared" si="10"/>
        <v>42</v>
      </c>
      <c r="BG126" s="15">
        <f t="shared" si="11"/>
        <v>1298.809904</v>
      </c>
      <c r="IE126" s="16"/>
      <c r="IF126" s="16"/>
      <c r="IG126" s="16"/>
      <c r="IH126" s="16"/>
      <c r="II126" s="16"/>
    </row>
    <row r="127" spans="1:243" s="15" customFormat="1" ht="29.25" customHeight="1">
      <c r="A127" s="27">
        <v>115</v>
      </c>
      <c r="B127" s="70" t="s">
        <v>348</v>
      </c>
      <c r="C127" s="48" t="s">
        <v>166</v>
      </c>
      <c r="D127" s="67">
        <v>8</v>
      </c>
      <c r="E127" s="68" t="s">
        <v>221</v>
      </c>
      <c r="F127" s="69">
        <v>609.72</v>
      </c>
      <c r="G127" s="62"/>
      <c r="H127" s="52"/>
      <c r="I127" s="51" t="s">
        <v>39</v>
      </c>
      <c r="J127" s="53">
        <f>IF(I127="Less(-)",-1,1)</f>
        <v>1</v>
      </c>
      <c r="K127" s="54" t="s">
        <v>64</v>
      </c>
      <c r="L127" s="54" t="s">
        <v>7</v>
      </c>
      <c r="M127" s="63"/>
      <c r="N127" s="62"/>
      <c r="O127" s="62"/>
      <c r="P127" s="64"/>
      <c r="Q127" s="62"/>
      <c r="R127" s="62"/>
      <c r="S127" s="64"/>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65">
        <f t="shared" si="7"/>
        <v>4877.76</v>
      </c>
      <c r="BB127" s="66">
        <f t="shared" si="8"/>
        <v>4877.76</v>
      </c>
      <c r="BC127" s="61" t="str">
        <f>SpellNumber(L127,BB127)</f>
        <v>INR  Four Thousand Eight Hundred &amp; Seventy Seven  and Paise Seventy Six Only</v>
      </c>
      <c r="BD127" s="74">
        <v>46</v>
      </c>
      <c r="BE127" s="74">
        <f t="shared" si="9"/>
        <v>52.04</v>
      </c>
      <c r="BF127" s="77">
        <f t="shared" si="10"/>
        <v>368</v>
      </c>
      <c r="BG127" s="15">
        <f t="shared" si="11"/>
        <v>689.715264</v>
      </c>
      <c r="IE127" s="16"/>
      <c r="IF127" s="16"/>
      <c r="IG127" s="16"/>
      <c r="IH127" s="16"/>
      <c r="II127" s="16"/>
    </row>
    <row r="128" spans="1:243" s="15" customFormat="1" ht="37.5" customHeight="1">
      <c r="A128" s="27">
        <v>116</v>
      </c>
      <c r="B128" s="70" t="s">
        <v>349</v>
      </c>
      <c r="C128" s="48" t="s">
        <v>167</v>
      </c>
      <c r="D128" s="67">
        <v>6</v>
      </c>
      <c r="E128" s="68" t="s">
        <v>221</v>
      </c>
      <c r="F128" s="69">
        <v>174.2</v>
      </c>
      <c r="G128" s="62"/>
      <c r="H128" s="52"/>
      <c r="I128" s="51" t="s">
        <v>39</v>
      </c>
      <c r="J128" s="53">
        <f t="shared" si="12"/>
        <v>1</v>
      </c>
      <c r="K128" s="54" t="s">
        <v>64</v>
      </c>
      <c r="L128" s="54" t="s">
        <v>7</v>
      </c>
      <c r="M128" s="63"/>
      <c r="N128" s="62"/>
      <c r="O128" s="62"/>
      <c r="P128" s="64"/>
      <c r="Q128" s="62"/>
      <c r="R128" s="62"/>
      <c r="S128" s="64"/>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65">
        <f t="shared" si="7"/>
        <v>1045.2</v>
      </c>
      <c r="BB128" s="66">
        <f t="shared" si="8"/>
        <v>1045.2</v>
      </c>
      <c r="BC128" s="61" t="str">
        <f t="shared" si="13"/>
        <v>INR  One Thousand  &amp;Forty Five  and Paise Twenty Only</v>
      </c>
      <c r="BD128" s="74">
        <v>13</v>
      </c>
      <c r="BE128" s="74">
        <f t="shared" si="9"/>
        <v>14.71</v>
      </c>
      <c r="BF128" s="77">
        <f t="shared" si="10"/>
        <v>78</v>
      </c>
      <c r="BG128" s="15">
        <f t="shared" si="11"/>
        <v>197.05504</v>
      </c>
      <c r="IE128" s="16"/>
      <c r="IF128" s="16"/>
      <c r="IG128" s="16"/>
      <c r="IH128" s="16"/>
      <c r="II128" s="16"/>
    </row>
    <row r="129" spans="1:243" s="15" customFormat="1" ht="29.25" customHeight="1">
      <c r="A129" s="27">
        <v>117</v>
      </c>
      <c r="B129" s="70" t="s">
        <v>350</v>
      </c>
      <c r="C129" s="48" t="s">
        <v>168</v>
      </c>
      <c r="D129" s="67">
        <v>2</v>
      </c>
      <c r="E129" s="68" t="s">
        <v>221</v>
      </c>
      <c r="F129" s="69">
        <v>251.13</v>
      </c>
      <c r="G129" s="62"/>
      <c r="H129" s="52"/>
      <c r="I129" s="51" t="s">
        <v>39</v>
      </c>
      <c r="J129" s="53">
        <f t="shared" si="12"/>
        <v>1</v>
      </c>
      <c r="K129" s="54" t="s">
        <v>64</v>
      </c>
      <c r="L129" s="54" t="s">
        <v>7</v>
      </c>
      <c r="M129" s="63"/>
      <c r="N129" s="62"/>
      <c r="O129" s="62"/>
      <c r="P129" s="64"/>
      <c r="Q129" s="62"/>
      <c r="R129" s="62"/>
      <c r="S129" s="64"/>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65">
        <f t="shared" si="7"/>
        <v>502.26</v>
      </c>
      <c r="BB129" s="66">
        <f t="shared" si="8"/>
        <v>502.26</v>
      </c>
      <c r="BC129" s="61" t="str">
        <f t="shared" si="13"/>
        <v>INR  Five Hundred &amp; Two  and Paise Twenty Six Only</v>
      </c>
      <c r="BD129" s="74">
        <v>15</v>
      </c>
      <c r="BE129" s="74">
        <f t="shared" si="9"/>
        <v>16.97</v>
      </c>
      <c r="BF129" s="77">
        <f t="shared" si="10"/>
        <v>30</v>
      </c>
      <c r="BG129" s="15">
        <f t="shared" si="11"/>
        <v>284.078256</v>
      </c>
      <c r="IE129" s="16"/>
      <c r="IF129" s="16"/>
      <c r="IG129" s="16"/>
      <c r="IH129" s="16"/>
      <c r="II129" s="16"/>
    </row>
    <row r="130" spans="1:243" s="15" customFormat="1" ht="16.5" customHeight="1">
      <c r="A130" s="27">
        <v>118</v>
      </c>
      <c r="B130" s="70" t="s">
        <v>351</v>
      </c>
      <c r="C130" s="48" t="s">
        <v>169</v>
      </c>
      <c r="D130" s="67">
        <v>2</v>
      </c>
      <c r="E130" s="68" t="s">
        <v>224</v>
      </c>
      <c r="F130" s="69">
        <v>10.18</v>
      </c>
      <c r="G130" s="62"/>
      <c r="H130" s="52"/>
      <c r="I130" s="51" t="s">
        <v>39</v>
      </c>
      <c r="J130" s="53">
        <f t="shared" si="12"/>
        <v>1</v>
      </c>
      <c r="K130" s="54" t="s">
        <v>64</v>
      </c>
      <c r="L130" s="54" t="s">
        <v>7</v>
      </c>
      <c r="M130" s="63"/>
      <c r="N130" s="62"/>
      <c r="O130" s="62"/>
      <c r="P130" s="64"/>
      <c r="Q130" s="62"/>
      <c r="R130" s="62"/>
      <c r="S130" s="64"/>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65">
        <f t="shared" si="7"/>
        <v>20.36</v>
      </c>
      <c r="BB130" s="66">
        <f t="shared" si="8"/>
        <v>20.36</v>
      </c>
      <c r="BC130" s="61" t="str">
        <f t="shared" si="13"/>
        <v>INR  Twenty and Paise Thirty Six Only</v>
      </c>
      <c r="BD130" s="74">
        <v>468</v>
      </c>
      <c r="BE130" s="74">
        <f t="shared" si="9"/>
        <v>529.4</v>
      </c>
      <c r="BF130" s="77">
        <f t="shared" si="10"/>
        <v>936</v>
      </c>
      <c r="BG130" s="15">
        <f t="shared" si="11"/>
        <v>11.515616</v>
      </c>
      <c r="IE130" s="16"/>
      <c r="IF130" s="16"/>
      <c r="IG130" s="16"/>
      <c r="IH130" s="16"/>
      <c r="II130" s="16"/>
    </row>
    <row r="131" spans="1:243" s="15" customFormat="1" ht="29.25" customHeight="1">
      <c r="A131" s="27">
        <v>119</v>
      </c>
      <c r="B131" s="70" t="s">
        <v>352</v>
      </c>
      <c r="C131" s="48" t="s">
        <v>170</v>
      </c>
      <c r="D131" s="67">
        <v>6</v>
      </c>
      <c r="E131" s="68" t="s">
        <v>221</v>
      </c>
      <c r="F131" s="69">
        <v>152.71</v>
      </c>
      <c r="G131" s="62"/>
      <c r="H131" s="52"/>
      <c r="I131" s="51" t="s">
        <v>39</v>
      </c>
      <c r="J131" s="53">
        <f t="shared" si="12"/>
        <v>1</v>
      </c>
      <c r="K131" s="54" t="s">
        <v>64</v>
      </c>
      <c r="L131" s="54" t="s">
        <v>7</v>
      </c>
      <c r="M131" s="63"/>
      <c r="N131" s="62"/>
      <c r="O131" s="62"/>
      <c r="P131" s="64"/>
      <c r="Q131" s="62"/>
      <c r="R131" s="62"/>
      <c r="S131" s="64"/>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65">
        <f t="shared" si="7"/>
        <v>916.26</v>
      </c>
      <c r="BB131" s="66">
        <f t="shared" si="8"/>
        <v>916.26</v>
      </c>
      <c r="BC131" s="61" t="str">
        <f t="shared" si="13"/>
        <v>INR  Nine Hundred &amp; Sixteen  and Paise Twenty Six Only</v>
      </c>
      <c r="BD131" s="74">
        <v>1508</v>
      </c>
      <c r="BE131" s="74">
        <f t="shared" si="9"/>
        <v>1705.85</v>
      </c>
      <c r="BF131" s="77">
        <f t="shared" si="10"/>
        <v>9048</v>
      </c>
      <c r="BG131" s="15">
        <f t="shared" si="11"/>
        <v>172.745552</v>
      </c>
      <c r="IE131" s="16"/>
      <c r="IF131" s="16"/>
      <c r="IG131" s="16"/>
      <c r="IH131" s="16"/>
      <c r="II131" s="16"/>
    </row>
    <row r="132" spans="1:243" s="15" customFormat="1" ht="32.25" customHeight="1">
      <c r="A132" s="27">
        <v>120</v>
      </c>
      <c r="B132" s="70" t="s">
        <v>353</v>
      </c>
      <c r="C132" s="48" t="s">
        <v>171</v>
      </c>
      <c r="D132" s="67">
        <v>6</v>
      </c>
      <c r="E132" s="68" t="s">
        <v>221</v>
      </c>
      <c r="F132" s="69">
        <v>252.26</v>
      </c>
      <c r="G132" s="62"/>
      <c r="H132" s="52"/>
      <c r="I132" s="51" t="s">
        <v>39</v>
      </c>
      <c r="J132" s="53">
        <f t="shared" si="12"/>
        <v>1</v>
      </c>
      <c r="K132" s="54" t="s">
        <v>64</v>
      </c>
      <c r="L132" s="54" t="s">
        <v>7</v>
      </c>
      <c r="M132" s="63"/>
      <c r="N132" s="62"/>
      <c r="O132" s="62"/>
      <c r="P132" s="64"/>
      <c r="Q132" s="62"/>
      <c r="R132" s="62"/>
      <c r="S132" s="64"/>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65">
        <f t="shared" si="7"/>
        <v>1513.56</v>
      </c>
      <c r="BB132" s="66">
        <f t="shared" si="8"/>
        <v>1513.56</v>
      </c>
      <c r="BC132" s="61" t="str">
        <f t="shared" si="13"/>
        <v>INR  One Thousand Five Hundred &amp; Thirteen  and Paise Fifty Six Only</v>
      </c>
      <c r="BD132" s="74">
        <v>1526.09</v>
      </c>
      <c r="BE132" s="74">
        <f t="shared" si="9"/>
        <v>1726.31</v>
      </c>
      <c r="BF132" s="77">
        <f t="shared" si="10"/>
        <v>9156.54</v>
      </c>
      <c r="BG132" s="15">
        <f t="shared" si="11"/>
        <v>285.356512</v>
      </c>
      <c r="IE132" s="16"/>
      <c r="IF132" s="16"/>
      <c r="IG132" s="16"/>
      <c r="IH132" s="16"/>
      <c r="II132" s="16"/>
    </row>
    <row r="133" spans="1:243" s="15" customFormat="1" ht="41.25" customHeight="1">
      <c r="A133" s="27">
        <v>121</v>
      </c>
      <c r="B133" s="70" t="s">
        <v>354</v>
      </c>
      <c r="C133" s="48" t="s">
        <v>172</v>
      </c>
      <c r="D133" s="67">
        <v>6</v>
      </c>
      <c r="E133" s="68" t="s">
        <v>221</v>
      </c>
      <c r="F133" s="69">
        <v>537.32</v>
      </c>
      <c r="G133" s="62"/>
      <c r="H133" s="52"/>
      <c r="I133" s="51" t="s">
        <v>39</v>
      </c>
      <c r="J133" s="53">
        <f>IF(I133="Less(-)",-1,1)</f>
        <v>1</v>
      </c>
      <c r="K133" s="54" t="s">
        <v>64</v>
      </c>
      <c r="L133" s="54" t="s">
        <v>7</v>
      </c>
      <c r="M133" s="63"/>
      <c r="N133" s="62"/>
      <c r="O133" s="62"/>
      <c r="P133" s="64"/>
      <c r="Q133" s="62"/>
      <c r="R133" s="62"/>
      <c r="S133" s="64"/>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65">
        <f t="shared" si="7"/>
        <v>3223.92</v>
      </c>
      <c r="BB133" s="66">
        <f t="shared" si="8"/>
        <v>3223.92</v>
      </c>
      <c r="BC133" s="61" t="str">
        <f>SpellNumber(L133,BB133)</f>
        <v>INR  Three Thousand Two Hundred &amp; Twenty Three  and Paise Ninety Two Only</v>
      </c>
      <c r="BD133" s="74">
        <v>2199</v>
      </c>
      <c r="BE133" s="74">
        <f t="shared" si="9"/>
        <v>2487.51</v>
      </c>
      <c r="BF133" s="77">
        <f t="shared" si="10"/>
        <v>13194</v>
      </c>
      <c r="BG133" s="15">
        <f t="shared" si="11"/>
        <v>607.816384</v>
      </c>
      <c r="IE133" s="16"/>
      <c r="IF133" s="16"/>
      <c r="IG133" s="16"/>
      <c r="IH133" s="16"/>
      <c r="II133" s="16"/>
    </row>
    <row r="134" spans="1:243" s="15" customFormat="1" ht="54" customHeight="1">
      <c r="A134" s="27">
        <v>122</v>
      </c>
      <c r="B134" s="70" t="s">
        <v>242</v>
      </c>
      <c r="C134" s="48" t="s">
        <v>173</v>
      </c>
      <c r="D134" s="67">
        <v>6</v>
      </c>
      <c r="E134" s="68" t="s">
        <v>221</v>
      </c>
      <c r="F134" s="69">
        <v>693.43</v>
      </c>
      <c r="G134" s="62"/>
      <c r="H134" s="52"/>
      <c r="I134" s="51" t="s">
        <v>39</v>
      </c>
      <c r="J134" s="53">
        <f t="shared" si="12"/>
        <v>1</v>
      </c>
      <c r="K134" s="54" t="s">
        <v>64</v>
      </c>
      <c r="L134" s="54" t="s">
        <v>7</v>
      </c>
      <c r="M134" s="63"/>
      <c r="N134" s="62"/>
      <c r="O134" s="62"/>
      <c r="P134" s="64"/>
      <c r="Q134" s="62"/>
      <c r="R134" s="62"/>
      <c r="S134" s="64"/>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65">
        <f t="shared" si="7"/>
        <v>4160.58</v>
      </c>
      <c r="BB134" s="66">
        <f t="shared" si="8"/>
        <v>4160.58</v>
      </c>
      <c r="BC134" s="61" t="str">
        <f t="shared" si="13"/>
        <v>INR  Four Thousand One Hundred &amp; Sixty  and Paise Fifty Eight Only</v>
      </c>
      <c r="BD134" s="74">
        <v>2225.39</v>
      </c>
      <c r="BE134" s="74">
        <f t="shared" si="9"/>
        <v>2517.36</v>
      </c>
      <c r="BF134" s="77">
        <f t="shared" si="10"/>
        <v>13352.34</v>
      </c>
      <c r="BG134" s="15">
        <f t="shared" si="11"/>
        <v>784.408016</v>
      </c>
      <c r="IE134" s="16"/>
      <c r="IF134" s="16"/>
      <c r="IG134" s="16"/>
      <c r="IH134" s="16"/>
      <c r="II134" s="16"/>
    </row>
    <row r="135" spans="1:243" s="15" customFormat="1" ht="69.75" customHeight="1">
      <c r="A135" s="27">
        <v>123</v>
      </c>
      <c r="B135" s="70" t="s">
        <v>355</v>
      </c>
      <c r="C135" s="48" t="s">
        <v>174</v>
      </c>
      <c r="D135" s="67">
        <v>3</v>
      </c>
      <c r="E135" s="68" t="s">
        <v>221</v>
      </c>
      <c r="F135" s="69">
        <v>3715.99</v>
      </c>
      <c r="G135" s="62"/>
      <c r="H135" s="52"/>
      <c r="I135" s="51" t="s">
        <v>39</v>
      </c>
      <c r="J135" s="53">
        <f t="shared" si="12"/>
        <v>1</v>
      </c>
      <c r="K135" s="54" t="s">
        <v>64</v>
      </c>
      <c r="L135" s="54" t="s">
        <v>7</v>
      </c>
      <c r="M135" s="63"/>
      <c r="N135" s="62"/>
      <c r="O135" s="62"/>
      <c r="P135" s="64"/>
      <c r="Q135" s="62"/>
      <c r="R135" s="62"/>
      <c r="S135" s="64"/>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65">
        <f t="shared" si="7"/>
        <v>11147.97</v>
      </c>
      <c r="BB135" s="66">
        <f t="shared" si="8"/>
        <v>11147.97</v>
      </c>
      <c r="BC135" s="61" t="str">
        <f t="shared" si="13"/>
        <v>INR  Eleven Thousand One Hundred &amp; Forty Seven  and Paise Ninety Seven Only</v>
      </c>
      <c r="BD135" s="74">
        <v>2252.09</v>
      </c>
      <c r="BE135" s="74">
        <f t="shared" si="9"/>
        <v>2547.56</v>
      </c>
      <c r="BF135" s="77">
        <f t="shared" si="10"/>
        <v>6756.27</v>
      </c>
      <c r="BG135" s="15">
        <f t="shared" si="11"/>
        <v>4203.527888</v>
      </c>
      <c r="IE135" s="16"/>
      <c r="IF135" s="16"/>
      <c r="IG135" s="16"/>
      <c r="IH135" s="16"/>
      <c r="II135" s="16"/>
    </row>
    <row r="136" spans="1:243" s="15" customFormat="1" ht="25.5" customHeight="1">
      <c r="A136" s="27">
        <v>124</v>
      </c>
      <c r="B136" s="70" t="s">
        <v>356</v>
      </c>
      <c r="C136" s="48" t="s">
        <v>175</v>
      </c>
      <c r="D136" s="67">
        <v>5</v>
      </c>
      <c r="E136" s="68" t="s">
        <v>224</v>
      </c>
      <c r="F136" s="69">
        <v>18.1</v>
      </c>
      <c r="G136" s="62"/>
      <c r="H136" s="52"/>
      <c r="I136" s="51" t="s">
        <v>39</v>
      </c>
      <c r="J136" s="53">
        <f t="shared" si="12"/>
        <v>1</v>
      </c>
      <c r="K136" s="54" t="s">
        <v>64</v>
      </c>
      <c r="L136" s="54" t="s">
        <v>7</v>
      </c>
      <c r="M136" s="63"/>
      <c r="N136" s="62"/>
      <c r="O136" s="62"/>
      <c r="P136" s="64"/>
      <c r="Q136" s="62"/>
      <c r="R136" s="62"/>
      <c r="S136" s="64"/>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65">
        <f t="shared" si="7"/>
        <v>90.5</v>
      </c>
      <c r="BB136" s="66">
        <f t="shared" si="8"/>
        <v>90.5</v>
      </c>
      <c r="BC136" s="61" t="str">
        <f t="shared" si="13"/>
        <v>INR  Ninety and Paise Fifty Only</v>
      </c>
      <c r="BD136" s="74">
        <v>138</v>
      </c>
      <c r="BE136" s="74">
        <f t="shared" si="9"/>
        <v>156.11</v>
      </c>
      <c r="BF136" s="77">
        <f t="shared" si="10"/>
        <v>690</v>
      </c>
      <c r="BG136" s="15">
        <f t="shared" si="11"/>
        <v>20.47472</v>
      </c>
      <c r="IE136" s="16"/>
      <c r="IF136" s="16"/>
      <c r="IG136" s="16"/>
      <c r="IH136" s="16"/>
      <c r="II136" s="16"/>
    </row>
    <row r="137" spans="1:243" s="15" customFormat="1" ht="25.5" customHeight="1">
      <c r="A137" s="27">
        <v>125</v>
      </c>
      <c r="B137" s="72" t="s">
        <v>357</v>
      </c>
      <c r="C137" s="48" t="s">
        <v>176</v>
      </c>
      <c r="D137" s="67">
        <v>6</v>
      </c>
      <c r="E137" s="68" t="s">
        <v>221</v>
      </c>
      <c r="F137" s="69">
        <v>384.61</v>
      </c>
      <c r="G137" s="62"/>
      <c r="H137" s="52"/>
      <c r="I137" s="51" t="s">
        <v>39</v>
      </c>
      <c r="J137" s="53">
        <f t="shared" si="12"/>
        <v>1</v>
      </c>
      <c r="K137" s="54" t="s">
        <v>64</v>
      </c>
      <c r="L137" s="54" t="s">
        <v>7</v>
      </c>
      <c r="M137" s="63"/>
      <c r="N137" s="62"/>
      <c r="O137" s="62"/>
      <c r="P137" s="64"/>
      <c r="Q137" s="62"/>
      <c r="R137" s="62"/>
      <c r="S137" s="64"/>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65">
        <f t="shared" si="7"/>
        <v>2307.66</v>
      </c>
      <c r="BB137" s="66">
        <f t="shared" si="8"/>
        <v>2307.66</v>
      </c>
      <c r="BC137" s="61" t="str">
        <f t="shared" si="13"/>
        <v>INR  Two Thousand Three Hundred &amp; Seven  and Paise Sixty Six Only</v>
      </c>
      <c r="BD137" s="74">
        <v>479</v>
      </c>
      <c r="BE137" s="74">
        <f t="shared" si="9"/>
        <v>541.84</v>
      </c>
      <c r="BF137" s="77">
        <f t="shared" si="10"/>
        <v>2874</v>
      </c>
      <c r="BG137" s="15">
        <f t="shared" si="11"/>
        <v>435.070832</v>
      </c>
      <c r="IE137" s="16"/>
      <c r="IF137" s="16"/>
      <c r="IG137" s="16"/>
      <c r="IH137" s="16"/>
      <c r="II137" s="16"/>
    </row>
    <row r="138" spans="1:243" s="15" customFormat="1" ht="37.5" customHeight="1">
      <c r="A138" s="27">
        <v>126</v>
      </c>
      <c r="B138" s="70" t="s">
        <v>358</v>
      </c>
      <c r="C138" s="48" t="s">
        <v>177</v>
      </c>
      <c r="D138" s="67">
        <v>2</v>
      </c>
      <c r="E138" s="68" t="s">
        <v>221</v>
      </c>
      <c r="F138" s="69">
        <v>5800.79</v>
      </c>
      <c r="G138" s="62"/>
      <c r="H138" s="52"/>
      <c r="I138" s="51" t="s">
        <v>39</v>
      </c>
      <c r="J138" s="53">
        <f>IF(I138="Less(-)",-1,1)</f>
        <v>1</v>
      </c>
      <c r="K138" s="54" t="s">
        <v>64</v>
      </c>
      <c r="L138" s="54" t="s">
        <v>7</v>
      </c>
      <c r="M138" s="63"/>
      <c r="N138" s="62"/>
      <c r="O138" s="62"/>
      <c r="P138" s="64"/>
      <c r="Q138" s="62"/>
      <c r="R138" s="62"/>
      <c r="S138" s="64"/>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65">
        <f t="shared" si="7"/>
        <v>11601.58</v>
      </c>
      <c r="BB138" s="66">
        <f t="shared" si="8"/>
        <v>11601.58</v>
      </c>
      <c r="BC138" s="61" t="str">
        <f>SpellNumber(L138,BB138)</f>
        <v>INR  Eleven Thousand Six Hundred &amp; One  and Paise Fifty Eight Only</v>
      </c>
      <c r="BD138" s="74">
        <v>484.75</v>
      </c>
      <c r="BE138" s="74">
        <f t="shared" si="9"/>
        <v>548.35</v>
      </c>
      <c r="BF138" s="77">
        <f t="shared" si="10"/>
        <v>969.5</v>
      </c>
      <c r="BG138" s="15">
        <f t="shared" si="11"/>
        <v>6561.853648</v>
      </c>
      <c r="IE138" s="16"/>
      <c r="IF138" s="16"/>
      <c r="IG138" s="16"/>
      <c r="IH138" s="16"/>
      <c r="II138" s="16"/>
    </row>
    <row r="139" spans="1:243" s="15" customFormat="1" ht="39" customHeight="1">
      <c r="A139" s="27">
        <v>127</v>
      </c>
      <c r="B139" s="70" t="s">
        <v>359</v>
      </c>
      <c r="C139" s="48" t="s">
        <v>178</v>
      </c>
      <c r="D139" s="67">
        <v>2</v>
      </c>
      <c r="E139" s="68" t="s">
        <v>221</v>
      </c>
      <c r="F139" s="69">
        <v>108.6</v>
      </c>
      <c r="G139" s="62"/>
      <c r="H139" s="52"/>
      <c r="I139" s="51" t="s">
        <v>39</v>
      </c>
      <c r="J139" s="53">
        <f t="shared" si="12"/>
        <v>1</v>
      </c>
      <c r="K139" s="54" t="s">
        <v>64</v>
      </c>
      <c r="L139" s="54" t="s">
        <v>7</v>
      </c>
      <c r="M139" s="63"/>
      <c r="N139" s="62"/>
      <c r="O139" s="62"/>
      <c r="P139" s="64"/>
      <c r="Q139" s="62"/>
      <c r="R139" s="62"/>
      <c r="S139" s="64"/>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65">
        <f t="shared" si="7"/>
        <v>217.2</v>
      </c>
      <c r="BB139" s="66">
        <f t="shared" si="8"/>
        <v>217.2</v>
      </c>
      <c r="BC139" s="61" t="str">
        <f t="shared" si="13"/>
        <v>INR  Two Hundred &amp; Seventeen  and Paise Twenty Only</v>
      </c>
      <c r="BD139" s="74">
        <v>490.56</v>
      </c>
      <c r="BE139" s="74">
        <f t="shared" si="9"/>
        <v>554.92</v>
      </c>
      <c r="BF139" s="77">
        <f t="shared" si="10"/>
        <v>981.12</v>
      </c>
      <c r="BG139" s="15">
        <f t="shared" si="11"/>
        <v>122.84832</v>
      </c>
      <c r="IE139" s="16"/>
      <c r="IF139" s="16"/>
      <c r="IG139" s="16"/>
      <c r="IH139" s="16"/>
      <c r="II139" s="16"/>
    </row>
    <row r="140" spans="1:243" s="15" customFormat="1" ht="33.75" customHeight="1">
      <c r="A140" s="27">
        <v>128</v>
      </c>
      <c r="B140" s="70" t="s">
        <v>230</v>
      </c>
      <c r="C140" s="48" t="s">
        <v>179</v>
      </c>
      <c r="D140" s="67">
        <v>6</v>
      </c>
      <c r="E140" s="68" t="s">
        <v>221</v>
      </c>
      <c r="F140" s="69">
        <v>21.49</v>
      </c>
      <c r="G140" s="62"/>
      <c r="H140" s="52"/>
      <c r="I140" s="51" t="s">
        <v>39</v>
      </c>
      <c r="J140" s="53">
        <f t="shared" si="12"/>
        <v>1</v>
      </c>
      <c r="K140" s="54" t="s">
        <v>64</v>
      </c>
      <c r="L140" s="54" t="s">
        <v>7</v>
      </c>
      <c r="M140" s="63"/>
      <c r="N140" s="62"/>
      <c r="O140" s="62"/>
      <c r="P140" s="64"/>
      <c r="Q140" s="62"/>
      <c r="R140" s="62"/>
      <c r="S140" s="64"/>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65">
        <f t="shared" si="7"/>
        <v>128.94</v>
      </c>
      <c r="BB140" s="66">
        <f t="shared" si="8"/>
        <v>128.94</v>
      </c>
      <c r="BC140" s="61" t="str">
        <f t="shared" si="13"/>
        <v>INR  One Hundred &amp; Twenty Eight  and Paise Ninety Four Only</v>
      </c>
      <c r="BD140" s="74">
        <v>29</v>
      </c>
      <c r="BE140" s="74">
        <f t="shared" si="9"/>
        <v>32.8</v>
      </c>
      <c r="BF140" s="77">
        <f t="shared" si="10"/>
        <v>174</v>
      </c>
      <c r="BG140" s="15">
        <f t="shared" si="11"/>
        <v>24.309488</v>
      </c>
      <c r="IE140" s="16"/>
      <c r="IF140" s="16"/>
      <c r="IG140" s="16"/>
      <c r="IH140" s="16"/>
      <c r="II140" s="16"/>
    </row>
    <row r="141" spans="1:243" s="15" customFormat="1" ht="245.25" customHeight="1">
      <c r="A141" s="27">
        <v>129</v>
      </c>
      <c r="B141" s="70" t="s">
        <v>360</v>
      </c>
      <c r="C141" s="48" t="s">
        <v>180</v>
      </c>
      <c r="D141" s="67">
        <v>2</v>
      </c>
      <c r="E141" s="68" t="s">
        <v>221</v>
      </c>
      <c r="F141" s="69">
        <v>8504.36</v>
      </c>
      <c r="G141" s="62"/>
      <c r="H141" s="52"/>
      <c r="I141" s="51" t="s">
        <v>39</v>
      </c>
      <c r="J141" s="53">
        <f t="shared" si="12"/>
        <v>1</v>
      </c>
      <c r="K141" s="54" t="s">
        <v>64</v>
      </c>
      <c r="L141" s="54" t="s">
        <v>7</v>
      </c>
      <c r="M141" s="63"/>
      <c r="N141" s="62"/>
      <c r="O141" s="62"/>
      <c r="P141" s="64"/>
      <c r="Q141" s="62"/>
      <c r="R141" s="62"/>
      <c r="S141" s="64"/>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65">
        <f t="shared" si="7"/>
        <v>17008.72</v>
      </c>
      <c r="BB141" s="66">
        <f t="shared" si="8"/>
        <v>17008.72</v>
      </c>
      <c r="BC141" s="61" t="str">
        <f t="shared" si="13"/>
        <v>INR  Seventeen Thousand  &amp;Eight  and Paise Seventy Two Only</v>
      </c>
      <c r="BD141" s="74">
        <v>43</v>
      </c>
      <c r="BE141" s="74">
        <f t="shared" si="9"/>
        <v>48.64</v>
      </c>
      <c r="BF141" s="77">
        <f t="shared" si="10"/>
        <v>86</v>
      </c>
      <c r="BG141" s="15">
        <f t="shared" si="11"/>
        <v>9620.132032</v>
      </c>
      <c r="IE141" s="16"/>
      <c r="IF141" s="16"/>
      <c r="IG141" s="16"/>
      <c r="IH141" s="16"/>
      <c r="II141" s="16"/>
    </row>
    <row r="142" spans="1:243" s="15" customFormat="1" ht="356.25" customHeight="1">
      <c r="A142" s="27">
        <v>130</v>
      </c>
      <c r="B142" s="70" t="s">
        <v>361</v>
      </c>
      <c r="C142" s="48" t="s">
        <v>181</v>
      </c>
      <c r="D142" s="67">
        <v>2</v>
      </c>
      <c r="E142" s="68" t="s">
        <v>221</v>
      </c>
      <c r="F142" s="69">
        <v>55595.09</v>
      </c>
      <c r="G142" s="62"/>
      <c r="H142" s="52"/>
      <c r="I142" s="51" t="s">
        <v>39</v>
      </c>
      <c r="J142" s="53">
        <f t="shared" si="12"/>
        <v>1</v>
      </c>
      <c r="K142" s="54" t="s">
        <v>64</v>
      </c>
      <c r="L142" s="54" t="s">
        <v>7</v>
      </c>
      <c r="M142" s="63"/>
      <c r="N142" s="62"/>
      <c r="O142" s="62"/>
      <c r="P142" s="64"/>
      <c r="Q142" s="62"/>
      <c r="R142" s="62"/>
      <c r="S142" s="64"/>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65">
        <f t="shared" si="7"/>
        <v>111190.18</v>
      </c>
      <c r="BB142" s="66">
        <f t="shared" si="8"/>
        <v>111190.18</v>
      </c>
      <c r="BC142" s="61" t="str">
        <f t="shared" si="13"/>
        <v>INR  One Lakh Eleven Thousand One Hundred &amp; Ninety  and Paise Eighteen Only</v>
      </c>
      <c r="BD142" s="74">
        <v>159</v>
      </c>
      <c r="BE142" s="74">
        <f t="shared" si="9"/>
        <v>179.86</v>
      </c>
      <c r="BF142" s="77">
        <f t="shared" si="10"/>
        <v>318</v>
      </c>
      <c r="BG142" s="15">
        <f t="shared" si="11"/>
        <v>62889.165808</v>
      </c>
      <c r="IE142" s="16"/>
      <c r="IF142" s="16"/>
      <c r="IG142" s="16"/>
      <c r="IH142" s="16"/>
      <c r="II142" s="16"/>
    </row>
    <row r="143" spans="1:243" s="15" customFormat="1" ht="271.5" customHeight="1">
      <c r="A143" s="27">
        <v>131</v>
      </c>
      <c r="B143" s="70" t="s">
        <v>362</v>
      </c>
      <c r="C143" s="48" t="s">
        <v>182</v>
      </c>
      <c r="D143" s="67">
        <v>2</v>
      </c>
      <c r="E143" s="68" t="s">
        <v>221</v>
      </c>
      <c r="F143" s="69">
        <v>19069.77</v>
      </c>
      <c r="G143" s="62"/>
      <c r="H143" s="52"/>
      <c r="I143" s="51" t="s">
        <v>39</v>
      </c>
      <c r="J143" s="53">
        <f t="shared" si="12"/>
        <v>1</v>
      </c>
      <c r="K143" s="54" t="s">
        <v>64</v>
      </c>
      <c r="L143" s="54" t="s">
        <v>7</v>
      </c>
      <c r="M143" s="63"/>
      <c r="N143" s="62"/>
      <c r="O143" s="62"/>
      <c r="P143" s="64"/>
      <c r="Q143" s="62"/>
      <c r="R143" s="62"/>
      <c r="S143" s="64"/>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65">
        <f aca="true" t="shared" si="14" ref="BA143:BA180">total_amount_ba($B$2,$D$2,D143,F143,J143,K143,M143)</f>
        <v>38139.54</v>
      </c>
      <c r="BB143" s="66">
        <f aca="true" t="shared" si="15" ref="BB143:BB180">BA143+SUM(N143:AZ143)</f>
        <v>38139.54</v>
      </c>
      <c r="BC143" s="61" t="str">
        <f t="shared" si="13"/>
        <v>INR  Thirty Eight Thousand One Hundred &amp; Thirty Nine  and Paise Fifty Four Only</v>
      </c>
      <c r="BD143" s="74">
        <v>70</v>
      </c>
      <c r="BE143" s="74">
        <f aca="true" t="shared" si="16" ref="BE143:BE180">BD143*1.12*1.01</f>
        <v>79.18</v>
      </c>
      <c r="BF143" s="77">
        <f aca="true" t="shared" si="17" ref="BF143:BF180">D143*BD143</f>
        <v>140</v>
      </c>
      <c r="BG143" s="15">
        <f aca="true" t="shared" si="18" ref="BG143:BG149">F143*1.12*1.01</f>
        <v>21571.723824</v>
      </c>
      <c r="IE143" s="16"/>
      <c r="IF143" s="16"/>
      <c r="IG143" s="16"/>
      <c r="IH143" s="16"/>
      <c r="II143" s="16"/>
    </row>
    <row r="144" spans="1:243" s="15" customFormat="1" ht="72" customHeight="1">
      <c r="A144" s="27">
        <v>132</v>
      </c>
      <c r="B144" s="70" t="s">
        <v>363</v>
      </c>
      <c r="C144" s="48" t="s">
        <v>183</v>
      </c>
      <c r="D144" s="67">
        <v>2</v>
      </c>
      <c r="E144" s="68" t="s">
        <v>221</v>
      </c>
      <c r="F144" s="69">
        <v>2606.28</v>
      </c>
      <c r="G144" s="62"/>
      <c r="H144" s="52"/>
      <c r="I144" s="51" t="s">
        <v>39</v>
      </c>
      <c r="J144" s="53">
        <f t="shared" si="12"/>
        <v>1</v>
      </c>
      <c r="K144" s="54" t="s">
        <v>64</v>
      </c>
      <c r="L144" s="54" t="s">
        <v>7</v>
      </c>
      <c r="M144" s="63"/>
      <c r="N144" s="62"/>
      <c r="O144" s="62"/>
      <c r="P144" s="64"/>
      <c r="Q144" s="62"/>
      <c r="R144" s="62"/>
      <c r="S144" s="64"/>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65">
        <f t="shared" si="14"/>
        <v>5212.56</v>
      </c>
      <c r="BB144" s="66">
        <f t="shared" si="15"/>
        <v>5212.56</v>
      </c>
      <c r="BC144" s="61" t="str">
        <f t="shared" si="13"/>
        <v>INR  Five Thousand Two Hundred &amp; Twelve  and Paise Fifty Six Only</v>
      </c>
      <c r="BD144" s="74">
        <v>99</v>
      </c>
      <c r="BE144" s="74">
        <f t="shared" si="16"/>
        <v>111.99</v>
      </c>
      <c r="BF144" s="77">
        <f t="shared" si="17"/>
        <v>198</v>
      </c>
      <c r="BG144" s="15">
        <f t="shared" si="18"/>
        <v>2948.223936</v>
      </c>
      <c r="IE144" s="16"/>
      <c r="IF144" s="16"/>
      <c r="IG144" s="16"/>
      <c r="IH144" s="16"/>
      <c r="II144" s="16"/>
    </row>
    <row r="145" spans="1:243" s="15" customFormat="1" ht="35.25" customHeight="1">
      <c r="A145" s="27">
        <v>133</v>
      </c>
      <c r="B145" s="70" t="s">
        <v>364</v>
      </c>
      <c r="C145" s="48" t="s">
        <v>184</v>
      </c>
      <c r="D145" s="67">
        <v>3</v>
      </c>
      <c r="E145" s="68" t="s">
        <v>221</v>
      </c>
      <c r="F145" s="69">
        <v>174.2</v>
      </c>
      <c r="G145" s="62"/>
      <c r="H145" s="52"/>
      <c r="I145" s="51" t="s">
        <v>39</v>
      </c>
      <c r="J145" s="53">
        <f t="shared" si="12"/>
        <v>1</v>
      </c>
      <c r="K145" s="54" t="s">
        <v>64</v>
      </c>
      <c r="L145" s="54" t="s">
        <v>7</v>
      </c>
      <c r="M145" s="63"/>
      <c r="N145" s="62"/>
      <c r="O145" s="62"/>
      <c r="P145" s="64"/>
      <c r="Q145" s="62"/>
      <c r="R145" s="62"/>
      <c r="S145" s="64"/>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65">
        <f t="shared" si="14"/>
        <v>522.6</v>
      </c>
      <c r="BB145" s="66">
        <f t="shared" si="15"/>
        <v>522.6</v>
      </c>
      <c r="BC145" s="61" t="str">
        <f t="shared" si="13"/>
        <v>INR  Five Hundred &amp; Twenty Two  and Paise Sixty Only</v>
      </c>
      <c r="BD145" s="74">
        <v>78</v>
      </c>
      <c r="BE145" s="74">
        <f t="shared" si="16"/>
        <v>88.23</v>
      </c>
      <c r="BF145" s="77">
        <f t="shared" si="17"/>
        <v>234</v>
      </c>
      <c r="BG145" s="15">
        <f t="shared" si="18"/>
        <v>197.05504</v>
      </c>
      <c r="IE145" s="16"/>
      <c r="IF145" s="16"/>
      <c r="IG145" s="16"/>
      <c r="IH145" s="16"/>
      <c r="II145" s="16"/>
    </row>
    <row r="146" spans="1:243" s="15" customFormat="1" ht="18" customHeight="1">
      <c r="A146" s="27">
        <v>134</v>
      </c>
      <c r="B146" s="70" t="s">
        <v>365</v>
      </c>
      <c r="C146" s="48" t="s">
        <v>185</v>
      </c>
      <c r="D146" s="67">
        <v>3</v>
      </c>
      <c r="E146" s="68" t="s">
        <v>221</v>
      </c>
      <c r="F146" s="69">
        <v>39.59</v>
      </c>
      <c r="G146" s="62"/>
      <c r="H146" s="52"/>
      <c r="I146" s="51" t="s">
        <v>39</v>
      </c>
      <c r="J146" s="53">
        <f t="shared" si="12"/>
        <v>1</v>
      </c>
      <c r="K146" s="54" t="s">
        <v>64</v>
      </c>
      <c r="L146" s="54" t="s">
        <v>7</v>
      </c>
      <c r="M146" s="63"/>
      <c r="N146" s="62"/>
      <c r="O146" s="62"/>
      <c r="P146" s="64"/>
      <c r="Q146" s="62"/>
      <c r="R146" s="62"/>
      <c r="S146" s="64"/>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65">
        <f t="shared" si="14"/>
        <v>118.77</v>
      </c>
      <c r="BB146" s="66">
        <f t="shared" si="15"/>
        <v>118.77</v>
      </c>
      <c r="BC146" s="61" t="str">
        <f t="shared" si="13"/>
        <v>INR  One Hundred &amp; Eighteen  and Paise Seventy Seven Only</v>
      </c>
      <c r="BD146" s="74">
        <v>1954</v>
      </c>
      <c r="BE146" s="74">
        <f t="shared" si="16"/>
        <v>2210.36</v>
      </c>
      <c r="BF146" s="77">
        <f t="shared" si="17"/>
        <v>5862</v>
      </c>
      <c r="BG146" s="15">
        <f t="shared" si="18"/>
        <v>44.784208</v>
      </c>
      <c r="IE146" s="16"/>
      <c r="IF146" s="16"/>
      <c r="IG146" s="16"/>
      <c r="IH146" s="16"/>
      <c r="II146" s="16"/>
    </row>
    <row r="147" spans="1:243" s="15" customFormat="1" ht="36" customHeight="1">
      <c r="A147" s="27">
        <v>135</v>
      </c>
      <c r="B147" s="70" t="s">
        <v>366</v>
      </c>
      <c r="C147" s="48" t="s">
        <v>186</v>
      </c>
      <c r="D147" s="67">
        <v>2</v>
      </c>
      <c r="E147" s="68" t="s">
        <v>224</v>
      </c>
      <c r="F147" s="69">
        <v>1918.52</v>
      </c>
      <c r="G147" s="62"/>
      <c r="H147" s="52"/>
      <c r="I147" s="51" t="s">
        <v>39</v>
      </c>
      <c r="J147" s="53">
        <f aca="true" t="shared" si="19" ref="J147:J180">IF(I147="Less(-)",-1,1)</f>
        <v>1</v>
      </c>
      <c r="K147" s="54" t="s">
        <v>64</v>
      </c>
      <c r="L147" s="54" t="s">
        <v>7</v>
      </c>
      <c r="M147" s="63"/>
      <c r="N147" s="62"/>
      <c r="O147" s="62"/>
      <c r="P147" s="64"/>
      <c r="Q147" s="62"/>
      <c r="R147" s="62"/>
      <c r="S147" s="64"/>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65">
        <f t="shared" si="14"/>
        <v>3837.04</v>
      </c>
      <c r="BB147" s="66">
        <f t="shared" si="15"/>
        <v>3837.04</v>
      </c>
      <c r="BC147" s="61" t="str">
        <f aca="true" t="shared" si="20" ref="BC147:BC180">SpellNumber(L147,BB147)</f>
        <v>INR  Three Thousand Eight Hundred &amp; Thirty Seven  and Paise Four Only</v>
      </c>
      <c r="BD147" s="74">
        <v>1665</v>
      </c>
      <c r="BE147" s="74">
        <f t="shared" si="16"/>
        <v>1883.45</v>
      </c>
      <c r="BF147" s="77">
        <f t="shared" si="17"/>
        <v>3330</v>
      </c>
      <c r="BG147" s="15">
        <f t="shared" si="18"/>
        <v>2170.229824</v>
      </c>
      <c r="IE147" s="16"/>
      <c r="IF147" s="16"/>
      <c r="IG147" s="16"/>
      <c r="IH147" s="16"/>
      <c r="II147" s="16"/>
    </row>
    <row r="148" spans="1:243" s="15" customFormat="1" ht="49.5" customHeight="1">
      <c r="A148" s="27">
        <v>136</v>
      </c>
      <c r="B148" s="70" t="s">
        <v>367</v>
      </c>
      <c r="C148" s="48" t="s">
        <v>187</v>
      </c>
      <c r="D148" s="67">
        <v>2</v>
      </c>
      <c r="E148" s="68" t="s">
        <v>224</v>
      </c>
      <c r="F148" s="69">
        <v>1523.73</v>
      </c>
      <c r="G148" s="62"/>
      <c r="H148" s="52"/>
      <c r="I148" s="51" t="s">
        <v>39</v>
      </c>
      <c r="J148" s="53">
        <f t="shared" si="19"/>
        <v>1</v>
      </c>
      <c r="K148" s="54" t="s">
        <v>64</v>
      </c>
      <c r="L148" s="54" t="s">
        <v>7</v>
      </c>
      <c r="M148" s="63"/>
      <c r="N148" s="62"/>
      <c r="O148" s="62"/>
      <c r="P148" s="64"/>
      <c r="Q148" s="62"/>
      <c r="R148" s="62"/>
      <c r="S148" s="64"/>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65">
        <f t="shared" si="14"/>
        <v>3047.46</v>
      </c>
      <c r="BB148" s="66">
        <f t="shared" si="15"/>
        <v>3047.46</v>
      </c>
      <c r="BC148" s="61" t="str">
        <f t="shared" si="20"/>
        <v>INR  Three Thousand  &amp;Forty Seven  and Paise Forty Six Only</v>
      </c>
      <c r="BD148" s="74">
        <v>103</v>
      </c>
      <c r="BE148" s="74">
        <f t="shared" si="16"/>
        <v>116.51</v>
      </c>
      <c r="BF148" s="77">
        <f t="shared" si="17"/>
        <v>206</v>
      </c>
      <c r="BG148" s="15">
        <f t="shared" si="18"/>
        <v>1723.643376</v>
      </c>
      <c r="IE148" s="16"/>
      <c r="IF148" s="16"/>
      <c r="IG148" s="16"/>
      <c r="IH148" s="16"/>
      <c r="II148" s="16"/>
    </row>
    <row r="149" spans="1:243" s="15" customFormat="1" ht="32.25" customHeight="1">
      <c r="A149" s="27">
        <v>137</v>
      </c>
      <c r="B149" s="70" t="s">
        <v>368</v>
      </c>
      <c r="C149" s="48" t="s">
        <v>188</v>
      </c>
      <c r="D149" s="67">
        <v>2</v>
      </c>
      <c r="E149" s="68" t="s">
        <v>224</v>
      </c>
      <c r="F149" s="69">
        <v>1303.14</v>
      </c>
      <c r="G149" s="62"/>
      <c r="H149" s="52"/>
      <c r="I149" s="51" t="s">
        <v>39</v>
      </c>
      <c r="J149" s="53">
        <f t="shared" si="19"/>
        <v>1</v>
      </c>
      <c r="K149" s="54" t="s">
        <v>64</v>
      </c>
      <c r="L149" s="54" t="s">
        <v>7</v>
      </c>
      <c r="M149" s="63"/>
      <c r="N149" s="62"/>
      <c r="O149" s="62"/>
      <c r="P149" s="64"/>
      <c r="Q149" s="62"/>
      <c r="R149" s="62"/>
      <c r="S149" s="64"/>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65">
        <f t="shared" si="14"/>
        <v>2606.28</v>
      </c>
      <c r="BB149" s="66">
        <f t="shared" si="15"/>
        <v>2606.28</v>
      </c>
      <c r="BC149" s="61" t="str">
        <f t="shared" si="20"/>
        <v>INR  Two Thousand Six Hundred &amp; Six  and Paise Twenty Eight Only</v>
      </c>
      <c r="BD149" s="74">
        <v>18</v>
      </c>
      <c r="BE149" s="74">
        <f t="shared" si="16"/>
        <v>20.36</v>
      </c>
      <c r="BF149" s="77">
        <f t="shared" si="17"/>
        <v>36</v>
      </c>
      <c r="BG149" s="15">
        <f t="shared" si="18"/>
        <v>1474.111968</v>
      </c>
      <c r="IE149" s="16"/>
      <c r="IF149" s="16"/>
      <c r="IG149" s="16"/>
      <c r="IH149" s="16"/>
      <c r="II149" s="16"/>
    </row>
    <row r="150" spans="1:243" s="85" customFormat="1" ht="74.25" customHeight="1">
      <c r="A150" s="27">
        <v>138</v>
      </c>
      <c r="B150" s="70" t="s">
        <v>407</v>
      </c>
      <c r="C150" s="48" t="s">
        <v>189</v>
      </c>
      <c r="D150" s="67">
        <v>20</v>
      </c>
      <c r="E150" s="68" t="s">
        <v>223</v>
      </c>
      <c r="F150" s="69">
        <v>233.07</v>
      </c>
      <c r="G150" s="62"/>
      <c r="H150" s="52"/>
      <c r="I150" s="51" t="s">
        <v>39</v>
      </c>
      <c r="J150" s="53">
        <f t="shared" si="19"/>
        <v>1</v>
      </c>
      <c r="K150" s="54" t="s">
        <v>64</v>
      </c>
      <c r="L150" s="54" t="s">
        <v>7</v>
      </c>
      <c r="M150" s="63"/>
      <c r="N150" s="79"/>
      <c r="O150" s="79"/>
      <c r="P150" s="80"/>
      <c r="Q150" s="79"/>
      <c r="R150" s="79"/>
      <c r="S150" s="80"/>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2">
        <f t="shared" si="14"/>
        <v>4661.4</v>
      </c>
      <c r="BB150" s="83">
        <f t="shared" si="15"/>
        <v>4661.4</v>
      </c>
      <c r="BC150" s="84" t="str">
        <f t="shared" si="20"/>
        <v>INR  Four Thousand Six Hundred &amp; Sixty One  and Paise Forty Only</v>
      </c>
      <c r="BD150" s="77">
        <v>4793</v>
      </c>
      <c r="BE150" s="77">
        <f t="shared" si="16"/>
        <v>5421.84</v>
      </c>
      <c r="BF150" s="77">
        <f t="shared" si="17"/>
        <v>95860</v>
      </c>
      <c r="BG150" s="85">
        <f>F150*1.12*1.02*1.01</f>
        <v>268.92175968</v>
      </c>
      <c r="IE150" s="86"/>
      <c r="IF150" s="86"/>
      <c r="IG150" s="86"/>
      <c r="IH150" s="86"/>
      <c r="II150" s="86"/>
    </row>
    <row r="151" spans="1:243" s="15" customFormat="1" ht="49.5" customHeight="1">
      <c r="A151" s="27">
        <v>139</v>
      </c>
      <c r="B151" s="70" t="s">
        <v>375</v>
      </c>
      <c r="C151" s="48" t="s">
        <v>190</v>
      </c>
      <c r="D151" s="67">
        <v>6</v>
      </c>
      <c r="E151" s="68" t="s">
        <v>222</v>
      </c>
      <c r="F151" s="69">
        <v>941.52</v>
      </c>
      <c r="G151" s="62"/>
      <c r="H151" s="52"/>
      <c r="I151" s="51" t="s">
        <v>39</v>
      </c>
      <c r="J151" s="53">
        <f t="shared" si="19"/>
        <v>1</v>
      </c>
      <c r="K151" s="54" t="s">
        <v>64</v>
      </c>
      <c r="L151" s="54" t="s">
        <v>7</v>
      </c>
      <c r="M151" s="63"/>
      <c r="N151" s="62"/>
      <c r="O151" s="62"/>
      <c r="P151" s="64"/>
      <c r="Q151" s="62"/>
      <c r="R151" s="62"/>
      <c r="S151" s="64"/>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65">
        <f t="shared" si="14"/>
        <v>5649.12</v>
      </c>
      <c r="BB151" s="66">
        <f t="shared" si="15"/>
        <v>5649.12</v>
      </c>
      <c r="BC151" s="61" t="str">
        <f t="shared" si="20"/>
        <v>INR  Five Thousand Six Hundred &amp; Forty Nine  and Paise Twelve Only</v>
      </c>
      <c r="BD151" s="74">
        <v>9888</v>
      </c>
      <c r="BE151" s="74">
        <f t="shared" si="16"/>
        <v>11185.31</v>
      </c>
      <c r="BF151" s="77">
        <f t="shared" si="17"/>
        <v>59328</v>
      </c>
      <c r="BG151" s="85">
        <f aca="true" t="shared" si="21" ref="BG151:BG176">F151*1.12*1.02*1.01</f>
        <v>1086.34837248</v>
      </c>
      <c r="IE151" s="16"/>
      <c r="IF151" s="16"/>
      <c r="IG151" s="16"/>
      <c r="IH151" s="16"/>
      <c r="II151" s="16"/>
    </row>
    <row r="152" spans="1:243" s="15" customFormat="1" ht="112.5" customHeight="1">
      <c r="A152" s="27">
        <v>140</v>
      </c>
      <c r="B152" s="70" t="s">
        <v>376</v>
      </c>
      <c r="C152" s="48" t="s">
        <v>191</v>
      </c>
      <c r="D152" s="67">
        <v>3</v>
      </c>
      <c r="E152" s="68" t="s">
        <v>222</v>
      </c>
      <c r="F152" s="69">
        <v>5188.75</v>
      </c>
      <c r="G152" s="62"/>
      <c r="H152" s="52"/>
      <c r="I152" s="51" t="s">
        <v>39</v>
      </c>
      <c r="J152" s="53">
        <f t="shared" si="19"/>
        <v>1</v>
      </c>
      <c r="K152" s="54" t="s">
        <v>64</v>
      </c>
      <c r="L152" s="54" t="s">
        <v>7</v>
      </c>
      <c r="M152" s="63"/>
      <c r="N152" s="62"/>
      <c r="O152" s="62"/>
      <c r="P152" s="64"/>
      <c r="Q152" s="62"/>
      <c r="R152" s="62"/>
      <c r="S152" s="64"/>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65">
        <f t="shared" si="14"/>
        <v>15566.25</v>
      </c>
      <c r="BB152" s="66">
        <f t="shared" si="15"/>
        <v>15566.25</v>
      </c>
      <c r="BC152" s="61" t="str">
        <f t="shared" si="20"/>
        <v>INR  Fifteen Thousand Five Hundred &amp; Sixty Six  and Paise Twenty Five Only</v>
      </c>
      <c r="BD152" s="74">
        <v>9986.88</v>
      </c>
      <c r="BE152" s="74">
        <f t="shared" si="16"/>
        <v>11297.16</v>
      </c>
      <c r="BF152" s="77">
        <f t="shared" si="17"/>
        <v>29960.64</v>
      </c>
      <c r="BG152" s="85">
        <f t="shared" si="21"/>
        <v>5986.90428</v>
      </c>
      <c r="IE152" s="16"/>
      <c r="IF152" s="16"/>
      <c r="IG152" s="16"/>
      <c r="IH152" s="16"/>
      <c r="II152" s="16"/>
    </row>
    <row r="153" spans="1:243" s="15" customFormat="1" ht="114.75" customHeight="1">
      <c r="A153" s="27">
        <v>141</v>
      </c>
      <c r="B153" s="70" t="s">
        <v>377</v>
      </c>
      <c r="C153" s="48" t="s">
        <v>192</v>
      </c>
      <c r="D153" s="67">
        <v>3</v>
      </c>
      <c r="E153" s="68" t="s">
        <v>222</v>
      </c>
      <c r="F153" s="69">
        <v>3860.7</v>
      </c>
      <c r="G153" s="62"/>
      <c r="H153" s="52"/>
      <c r="I153" s="51" t="s">
        <v>39</v>
      </c>
      <c r="J153" s="53">
        <f t="shared" si="19"/>
        <v>1</v>
      </c>
      <c r="K153" s="54" t="s">
        <v>64</v>
      </c>
      <c r="L153" s="54" t="s">
        <v>7</v>
      </c>
      <c r="M153" s="63"/>
      <c r="N153" s="62"/>
      <c r="O153" s="62"/>
      <c r="P153" s="64"/>
      <c r="Q153" s="62"/>
      <c r="R153" s="62"/>
      <c r="S153" s="64"/>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65">
        <f t="shared" si="14"/>
        <v>11582.1</v>
      </c>
      <c r="BB153" s="66">
        <f t="shared" si="15"/>
        <v>11582.1</v>
      </c>
      <c r="BC153" s="61" t="str">
        <f t="shared" si="20"/>
        <v>INR  Eleven Thousand Five Hundred &amp; Eighty Two  and Paise Ten Only</v>
      </c>
      <c r="BD153" s="74">
        <v>10086.75</v>
      </c>
      <c r="BE153" s="74">
        <f t="shared" si="16"/>
        <v>11410.13</v>
      </c>
      <c r="BF153" s="77">
        <f t="shared" si="17"/>
        <v>30260.25</v>
      </c>
      <c r="BG153" s="85">
        <f t="shared" si="21"/>
        <v>4454.5683168</v>
      </c>
      <c r="IE153" s="16"/>
      <c r="IF153" s="16"/>
      <c r="IG153" s="16"/>
      <c r="IH153" s="16"/>
      <c r="II153" s="16"/>
    </row>
    <row r="154" spans="1:243" s="15" customFormat="1" ht="90" customHeight="1">
      <c r="A154" s="27">
        <v>142</v>
      </c>
      <c r="B154" s="70" t="s">
        <v>378</v>
      </c>
      <c r="C154" s="48" t="s">
        <v>193</v>
      </c>
      <c r="D154" s="67">
        <v>20</v>
      </c>
      <c r="E154" s="68" t="s">
        <v>223</v>
      </c>
      <c r="F154" s="69">
        <v>186.92</v>
      </c>
      <c r="G154" s="62"/>
      <c r="H154" s="52"/>
      <c r="I154" s="51" t="s">
        <v>39</v>
      </c>
      <c r="J154" s="53">
        <f t="shared" si="19"/>
        <v>1</v>
      </c>
      <c r="K154" s="54" t="s">
        <v>64</v>
      </c>
      <c r="L154" s="54" t="s">
        <v>7</v>
      </c>
      <c r="M154" s="63"/>
      <c r="N154" s="62"/>
      <c r="O154" s="62"/>
      <c r="P154" s="64"/>
      <c r="Q154" s="62"/>
      <c r="R154" s="62"/>
      <c r="S154" s="64"/>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65">
        <f t="shared" si="14"/>
        <v>3738.4</v>
      </c>
      <c r="BB154" s="66">
        <f t="shared" si="15"/>
        <v>3738.4</v>
      </c>
      <c r="BC154" s="61" t="str">
        <f t="shared" si="20"/>
        <v>INR  Three Thousand Seven Hundred &amp; Thirty Eight  and Paise Forty Only</v>
      </c>
      <c r="BD154" s="74">
        <v>4330</v>
      </c>
      <c r="BE154" s="74">
        <f t="shared" si="16"/>
        <v>4898.1</v>
      </c>
      <c r="BF154" s="77">
        <f t="shared" si="17"/>
        <v>86600</v>
      </c>
      <c r="BG154" s="85">
        <f t="shared" si="21"/>
        <v>215.67278208</v>
      </c>
      <c r="IE154" s="16"/>
      <c r="IF154" s="16"/>
      <c r="IG154" s="16"/>
      <c r="IH154" s="16"/>
      <c r="II154" s="16"/>
    </row>
    <row r="155" spans="1:243" s="15" customFormat="1" ht="78.75" customHeight="1">
      <c r="A155" s="27">
        <v>143</v>
      </c>
      <c r="B155" s="70" t="s">
        <v>379</v>
      </c>
      <c r="C155" s="48" t="s">
        <v>194</v>
      </c>
      <c r="D155" s="67">
        <v>60</v>
      </c>
      <c r="E155" s="68" t="s">
        <v>223</v>
      </c>
      <c r="F155" s="69">
        <v>146.54</v>
      </c>
      <c r="G155" s="62"/>
      <c r="H155" s="52"/>
      <c r="I155" s="51" t="s">
        <v>39</v>
      </c>
      <c r="J155" s="53">
        <f t="shared" si="19"/>
        <v>1</v>
      </c>
      <c r="K155" s="54" t="s">
        <v>64</v>
      </c>
      <c r="L155" s="54" t="s">
        <v>7</v>
      </c>
      <c r="M155" s="63"/>
      <c r="N155" s="62"/>
      <c r="O155" s="62"/>
      <c r="P155" s="64"/>
      <c r="Q155" s="62"/>
      <c r="R155" s="62"/>
      <c r="S155" s="64"/>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65">
        <f t="shared" si="14"/>
        <v>8792.4</v>
      </c>
      <c r="BB155" s="66">
        <f t="shared" si="15"/>
        <v>8792.4</v>
      </c>
      <c r="BC155" s="61" t="str">
        <f t="shared" si="20"/>
        <v>INR  Eight Thousand Seven Hundred &amp; Ninety Two  and Paise Forty Only</v>
      </c>
      <c r="BD155" s="74">
        <v>619</v>
      </c>
      <c r="BE155" s="74">
        <f t="shared" si="16"/>
        <v>700.21</v>
      </c>
      <c r="BF155" s="77">
        <f t="shared" si="17"/>
        <v>37140</v>
      </c>
      <c r="BG155" s="85">
        <f t="shared" si="21"/>
        <v>169.08136896</v>
      </c>
      <c r="IE155" s="16"/>
      <c r="IF155" s="16"/>
      <c r="IG155" s="16"/>
      <c r="IH155" s="16"/>
      <c r="II155" s="16"/>
    </row>
    <row r="156" spans="1:243" s="15" customFormat="1" ht="67.5" customHeight="1">
      <c r="A156" s="27">
        <v>144</v>
      </c>
      <c r="B156" s="70" t="s">
        <v>380</v>
      </c>
      <c r="C156" s="48" t="s">
        <v>195</v>
      </c>
      <c r="D156" s="67">
        <v>40</v>
      </c>
      <c r="E156" s="68" t="s">
        <v>223</v>
      </c>
      <c r="F156" s="69">
        <v>146.54</v>
      </c>
      <c r="G156" s="62"/>
      <c r="H156" s="52"/>
      <c r="I156" s="51" t="s">
        <v>39</v>
      </c>
      <c r="J156" s="53">
        <f t="shared" si="19"/>
        <v>1</v>
      </c>
      <c r="K156" s="54" t="s">
        <v>64</v>
      </c>
      <c r="L156" s="54" t="s">
        <v>7</v>
      </c>
      <c r="M156" s="63"/>
      <c r="N156" s="62"/>
      <c r="O156" s="62"/>
      <c r="P156" s="64"/>
      <c r="Q156" s="62"/>
      <c r="R156" s="62"/>
      <c r="S156" s="64"/>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65">
        <f t="shared" si="14"/>
        <v>5861.6</v>
      </c>
      <c r="BB156" s="66">
        <f t="shared" si="15"/>
        <v>5861.6</v>
      </c>
      <c r="BC156" s="61" t="str">
        <f t="shared" si="20"/>
        <v>INR  Five Thousand Eight Hundred &amp; Sixty One  and Paise Sixty Only</v>
      </c>
      <c r="BD156" s="74">
        <v>72951</v>
      </c>
      <c r="BE156" s="74">
        <f t="shared" si="16"/>
        <v>82522.17</v>
      </c>
      <c r="BF156" s="77">
        <f t="shared" si="17"/>
        <v>2918040</v>
      </c>
      <c r="BG156" s="85">
        <f t="shared" si="21"/>
        <v>169.08136896</v>
      </c>
      <c r="IE156" s="16"/>
      <c r="IF156" s="16"/>
      <c r="IG156" s="16"/>
      <c r="IH156" s="16"/>
      <c r="II156" s="16"/>
    </row>
    <row r="157" spans="1:243" s="15" customFormat="1" ht="75" customHeight="1">
      <c r="A157" s="27">
        <v>145</v>
      </c>
      <c r="B157" s="70" t="s">
        <v>381</v>
      </c>
      <c r="C157" s="48" t="s">
        <v>196</v>
      </c>
      <c r="D157" s="67">
        <v>40</v>
      </c>
      <c r="E157" s="68" t="s">
        <v>223</v>
      </c>
      <c r="F157" s="69">
        <v>198.46</v>
      </c>
      <c r="G157" s="62"/>
      <c r="H157" s="52"/>
      <c r="I157" s="51" t="s">
        <v>39</v>
      </c>
      <c r="J157" s="53">
        <f t="shared" si="19"/>
        <v>1</v>
      </c>
      <c r="K157" s="54" t="s">
        <v>64</v>
      </c>
      <c r="L157" s="54" t="s">
        <v>7</v>
      </c>
      <c r="M157" s="63"/>
      <c r="N157" s="62"/>
      <c r="O157" s="62"/>
      <c r="P157" s="64"/>
      <c r="Q157" s="62"/>
      <c r="R157" s="62"/>
      <c r="S157" s="64"/>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65">
        <f t="shared" si="14"/>
        <v>7938.4</v>
      </c>
      <c r="BB157" s="66">
        <f t="shared" si="15"/>
        <v>7938.4</v>
      </c>
      <c r="BC157" s="61" t="str">
        <f t="shared" si="20"/>
        <v>INR  Seven Thousand Nine Hundred &amp; Thirty Eight  and Paise Forty Only</v>
      </c>
      <c r="BD157" s="74">
        <v>1304</v>
      </c>
      <c r="BE157" s="74">
        <f t="shared" si="16"/>
        <v>1475.08</v>
      </c>
      <c r="BF157" s="77">
        <f t="shared" si="17"/>
        <v>52160</v>
      </c>
      <c r="BG157" s="85">
        <f t="shared" si="21"/>
        <v>228.98791104</v>
      </c>
      <c r="IE157" s="16"/>
      <c r="IF157" s="16"/>
      <c r="IG157" s="16"/>
      <c r="IH157" s="16"/>
      <c r="II157" s="16"/>
    </row>
    <row r="158" spans="1:243" s="15" customFormat="1" ht="83.25" customHeight="1">
      <c r="A158" s="27">
        <v>146</v>
      </c>
      <c r="B158" s="70" t="s">
        <v>382</v>
      </c>
      <c r="C158" s="48" t="s">
        <v>197</v>
      </c>
      <c r="D158" s="67">
        <v>100</v>
      </c>
      <c r="E158" s="68" t="s">
        <v>223</v>
      </c>
      <c r="F158" s="69">
        <v>147.69</v>
      </c>
      <c r="G158" s="62"/>
      <c r="H158" s="52"/>
      <c r="I158" s="51" t="s">
        <v>39</v>
      </c>
      <c r="J158" s="53">
        <f t="shared" si="19"/>
        <v>1</v>
      </c>
      <c r="K158" s="54" t="s">
        <v>64</v>
      </c>
      <c r="L158" s="54" t="s">
        <v>7</v>
      </c>
      <c r="M158" s="63"/>
      <c r="N158" s="62"/>
      <c r="O158" s="62"/>
      <c r="P158" s="64"/>
      <c r="Q158" s="62"/>
      <c r="R158" s="62"/>
      <c r="S158" s="64"/>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65">
        <f t="shared" si="14"/>
        <v>14769</v>
      </c>
      <c r="BB158" s="66">
        <f t="shared" si="15"/>
        <v>14769</v>
      </c>
      <c r="BC158" s="61" t="str">
        <f t="shared" si="20"/>
        <v>INR  Fourteen Thousand Seven Hundred &amp; Sixty Nine  Only</v>
      </c>
      <c r="BD158" s="74">
        <v>10090</v>
      </c>
      <c r="BE158" s="74">
        <f t="shared" si="16"/>
        <v>11413.81</v>
      </c>
      <c r="BF158" s="77">
        <f t="shared" si="17"/>
        <v>1009000</v>
      </c>
      <c r="BG158" s="85">
        <f t="shared" si="21"/>
        <v>170.40826656</v>
      </c>
      <c r="IE158" s="16"/>
      <c r="IF158" s="16"/>
      <c r="IG158" s="16"/>
      <c r="IH158" s="16"/>
      <c r="II158" s="16"/>
    </row>
    <row r="159" spans="1:243" s="15" customFormat="1" ht="48" customHeight="1">
      <c r="A159" s="27">
        <v>147</v>
      </c>
      <c r="B159" s="70" t="s">
        <v>383</v>
      </c>
      <c r="C159" s="48" t="s">
        <v>198</v>
      </c>
      <c r="D159" s="67">
        <v>10</v>
      </c>
      <c r="E159" s="68" t="s">
        <v>223</v>
      </c>
      <c r="F159" s="69">
        <v>128.07</v>
      </c>
      <c r="G159" s="62"/>
      <c r="H159" s="52"/>
      <c r="I159" s="51" t="s">
        <v>39</v>
      </c>
      <c r="J159" s="53">
        <f t="shared" si="19"/>
        <v>1</v>
      </c>
      <c r="K159" s="54" t="s">
        <v>64</v>
      </c>
      <c r="L159" s="54" t="s">
        <v>7</v>
      </c>
      <c r="M159" s="63"/>
      <c r="N159" s="62"/>
      <c r="O159" s="62"/>
      <c r="P159" s="64"/>
      <c r="Q159" s="62"/>
      <c r="R159" s="62"/>
      <c r="S159" s="64"/>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65">
        <f t="shared" si="14"/>
        <v>1280.7</v>
      </c>
      <c r="BB159" s="66">
        <f t="shared" si="15"/>
        <v>1280.7</v>
      </c>
      <c r="BC159" s="61" t="str">
        <f t="shared" si="20"/>
        <v>INR  One Thousand Two Hundred &amp; Eighty  and Paise Seventy Only</v>
      </c>
      <c r="BD159" s="74">
        <v>409</v>
      </c>
      <c r="BE159" s="74">
        <f t="shared" si="16"/>
        <v>462.66</v>
      </c>
      <c r="BF159" s="77">
        <f t="shared" si="17"/>
        <v>4090</v>
      </c>
      <c r="BG159" s="85">
        <f t="shared" si="21"/>
        <v>147.77023968</v>
      </c>
      <c r="IE159" s="16"/>
      <c r="IF159" s="16"/>
      <c r="IG159" s="16"/>
      <c r="IH159" s="16"/>
      <c r="II159" s="16"/>
    </row>
    <row r="160" spans="1:243" s="15" customFormat="1" ht="144.75" customHeight="1">
      <c r="A160" s="27">
        <v>148</v>
      </c>
      <c r="B160" s="70" t="s">
        <v>384</v>
      </c>
      <c r="C160" s="48" t="s">
        <v>199</v>
      </c>
      <c r="D160" s="67">
        <v>115</v>
      </c>
      <c r="E160" s="68" t="s">
        <v>404</v>
      </c>
      <c r="F160" s="69">
        <v>1046.52</v>
      </c>
      <c r="G160" s="62"/>
      <c r="H160" s="52"/>
      <c r="I160" s="51" t="s">
        <v>39</v>
      </c>
      <c r="J160" s="53">
        <f t="shared" si="19"/>
        <v>1</v>
      </c>
      <c r="K160" s="54" t="s">
        <v>64</v>
      </c>
      <c r="L160" s="54" t="s">
        <v>7</v>
      </c>
      <c r="M160" s="63"/>
      <c r="N160" s="62"/>
      <c r="O160" s="62"/>
      <c r="P160" s="64"/>
      <c r="Q160" s="62"/>
      <c r="R160" s="62"/>
      <c r="S160" s="64"/>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65">
        <f t="shared" si="14"/>
        <v>120349.8</v>
      </c>
      <c r="BB160" s="66">
        <f t="shared" si="15"/>
        <v>120349.8</v>
      </c>
      <c r="BC160" s="61" t="str">
        <f t="shared" si="20"/>
        <v>INR  One Lakh Twenty Thousand Three Hundred &amp; Forty Nine  and Paise Eighty Only</v>
      </c>
      <c r="BD160" s="74">
        <v>9077</v>
      </c>
      <c r="BE160" s="74">
        <f t="shared" si="16"/>
        <v>10267.9</v>
      </c>
      <c r="BF160" s="77">
        <f t="shared" si="17"/>
        <v>1043855</v>
      </c>
      <c r="BG160" s="85">
        <f t="shared" si="21"/>
        <v>1207.49989248</v>
      </c>
      <c r="IE160" s="16"/>
      <c r="IF160" s="16"/>
      <c r="IG160" s="16"/>
      <c r="IH160" s="16"/>
      <c r="II160" s="16"/>
    </row>
    <row r="161" spans="1:243" s="15" customFormat="1" ht="117.75" customHeight="1">
      <c r="A161" s="27">
        <v>149</v>
      </c>
      <c r="B161" s="70" t="s">
        <v>385</v>
      </c>
      <c r="C161" s="48" t="s">
        <v>200</v>
      </c>
      <c r="D161" s="67">
        <v>15</v>
      </c>
      <c r="E161" s="68" t="s">
        <v>404</v>
      </c>
      <c r="F161" s="69">
        <v>287.3</v>
      </c>
      <c r="G161" s="62"/>
      <c r="H161" s="52"/>
      <c r="I161" s="51" t="s">
        <v>39</v>
      </c>
      <c r="J161" s="53">
        <f t="shared" si="19"/>
        <v>1</v>
      </c>
      <c r="K161" s="54" t="s">
        <v>64</v>
      </c>
      <c r="L161" s="54" t="s">
        <v>7</v>
      </c>
      <c r="M161" s="63"/>
      <c r="N161" s="62"/>
      <c r="O161" s="62"/>
      <c r="P161" s="64"/>
      <c r="Q161" s="62"/>
      <c r="R161" s="62"/>
      <c r="S161" s="64"/>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65">
        <f t="shared" si="14"/>
        <v>4309.5</v>
      </c>
      <c r="BB161" s="66">
        <f t="shared" si="15"/>
        <v>4309.5</v>
      </c>
      <c r="BC161" s="61" t="str">
        <f t="shared" si="20"/>
        <v>INR  Four Thousand Three Hundred &amp; Nine  and Paise Fifty Only</v>
      </c>
      <c r="BD161" s="74">
        <v>408</v>
      </c>
      <c r="BE161" s="74">
        <f t="shared" si="16"/>
        <v>461.53</v>
      </c>
      <c r="BF161" s="77">
        <f t="shared" si="17"/>
        <v>6120</v>
      </c>
      <c r="BG161" s="85">
        <f t="shared" si="21"/>
        <v>331.4936352</v>
      </c>
      <c r="IE161" s="16"/>
      <c r="IF161" s="16"/>
      <c r="IG161" s="16"/>
      <c r="IH161" s="16"/>
      <c r="II161" s="16"/>
    </row>
    <row r="162" spans="1:243" s="15" customFormat="1" ht="132" customHeight="1">
      <c r="A162" s="27">
        <v>150</v>
      </c>
      <c r="B162" s="70" t="s">
        <v>386</v>
      </c>
      <c r="C162" s="48" t="s">
        <v>201</v>
      </c>
      <c r="D162" s="67">
        <v>10</v>
      </c>
      <c r="E162" s="68" t="s">
        <v>404</v>
      </c>
      <c r="F162" s="69">
        <v>1082.29</v>
      </c>
      <c r="G162" s="62"/>
      <c r="H162" s="52"/>
      <c r="I162" s="51" t="s">
        <v>39</v>
      </c>
      <c r="J162" s="53">
        <f t="shared" si="19"/>
        <v>1</v>
      </c>
      <c r="K162" s="54" t="s">
        <v>64</v>
      </c>
      <c r="L162" s="54" t="s">
        <v>7</v>
      </c>
      <c r="M162" s="63"/>
      <c r="N162" s="62"/>
      <c r="O162" s="62"/>
      <c r="P162" s="64"/>
      <c r="Q162" s="62"/>
      <c r="R162" s="62"/>
      <c r="S162" s="64"/>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65">
        <f t="shared" si="14"/>
        <v>10822.9</v>
      </c>
      <c r="BB162" s="66">
        <f t="shared" si="15"/>
        <v>10822.9</v>
      </c>
      <c r="BC162" s="61" t="str">
        <f t="shared" si="20"/>
        <v>INR  Ten Thousand Eight Hundred &amp; Twenty Two  and Paise Ninety Only</v>
      </c>
      <c r="BD162" s="74">
        <v>384</v>
      </c>
      <c r="BE162" s="74">
        <f t="shared" si="16"/>
        <v>434.38</v>
      </c>
      <c r="BF162" s="77">
        <f t="shared" si="17"/>
        <v>3840</v>
      </c>
      <c r="BG162" s="85">
        <f t="shared" si="21"/>
        <v>1248.77217696</v>
      </c>
      <c r="IE162" s="16"/>
      <c r="IF162" s="16"/>
      <c r="IG162" s="16"/>
      <c r="IH162" s="16"/>
      <c r="II162" s="16"/>
    </row>
    <row r="163" spans="1:243" s="15" customFormat="1" ht="84" customHeight="1">
      <c r="A163" s="27">
        <v>151</v>
      </c>
      <c r="B163" s="72" t="s">
        <v>387</v>
      </c>
      <c r="C163" s="48" t="s">
        <v>202</v>
      </c>
      <c r="D163" s="67">
        <v>5</v>
      </c>
      <c r="E163" s="68" t="s">
        <v>222</v>
      </c>
      <c r="F163" s="69">
        <v>1120.36</v>
      </c>
      <c r="G163" s="62"/>
      <c r="H163" s="52"/>
      <c r="I163" s="51" t="s">
        <v>39</v>
      </c>
      <c r="J163" s="53">
        <f>IF(I163="Less(-)",-1,1)</f>
        <v>1</v>
      </c>
      <c r="K163" s="54" t="s">
        <v>64</v>
      </c>
      <c r="L163" s="54" t="s">
        <v>7</v>
      </c>
      <c r="M163" s="63"/>
      <c r="N163" s="62"/>
      <c r="O163" s="62"/>
      <c r="P163" s="64"/>
      <c r="Q163" s="62"/>
      <c r="R163" s="62"/>
      <c r="S163" s="64"/>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65">
        <f t="shared" si="14"/>
        <v>5601.8</v>
      </c>
      <c r="BB163" s="66">
        <f t="shared" si="15"/>
        <v>5601.8</v>
      </c>
      <c r="BC163" s="61" t="str">
        <f>SpellNumber(L163,BB163)</f>
        <v>INR  Five Thousand Six Hundred &amp; One  and Paise Eighty Only</v>
      </c>
      <c r="BD163" s="74">
        <v>292</v>
      </c>
      <c r="BE163" s="74">
        <f t="shared" si="16"/>
        <v>330.31</v>
      </c>
      <c r="BF163" s="77">
        <f t="shared" si="17"/>
        <v>1460</v>
      </c>
      <c r="BG163" s="85">
        <f t="shared" si="21"/>
        <v>1292.69825664</v>
      </c>
      <c r="IE163" s="16"/>
      <c r="IF163" s="16"/>
      <c r="IG163" s="16"/>
      <c r="IH163" s="16"/>
      <c r="II163" s="16"/>
    </row>
    <row r="164" spans="1:243" s="15" customFormat="1" ht="96" customHeight="1">
      <c r="A164" s="27">
        <v>152</v>
      </c>
      <c r="B164" s="70" t="s">
        <v>388</v>
      </c>
      <c r="C164" s="48" t="s">
        <v>203</v>
      </c>
      <c r="D164" s="67">
        <v>10</v>
      </c>
      <c r="E164" s="68" t="s">
        <v>222</v>
      </c>
      <c r="F164" s="69">
        <v>904.6</v>
      </c>
      <c r="G164" s="62"/>
      <c r="H164" s="52"/>
      <c r="I164" s="51" t="s">
        <v>39</v>
      </c>
      <c r="J164" s="53">
        <f t="shared" si="19"/>
        <v>1</v>
      </c>
      <c r="K164" s="54" t="s">
        <v>64</v>
      </c>
      <c r="L164" s="54" t="s">
        <v>7</v>
      </c>
      <c r="M164" s="63"/>
      <c r="N164" s="62"/>
      <c r="O164" s="62"/>
      <c r="P164" s="64"/>
      <c r="Q164" s="62"/>
      <c r="R164" s="62"/>
      <c r="S164" s="64"/>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65">
        <f t="shared" si="14"/>
        <v>9046</v>
      </c>
      <c r="BB164" s="66">
        <f t="shared" si="15"/>
        <v>9046</v>
      </c>
      <c r="BC164" s="61" t="str">
        <f t="shared" si="20"/>
        <v>INR  Nine Thousand  &amp;Forty Six  Only</v>
      </c>
      <c r="BD164" s="74">
        <v>236</v>
      </c>
      <c r="BE164" s="74">
        <f t="shared" si="16"/>
        <v>266.96</v>
      </c>
      <c r="BF164" s="77">
        <f t="shared" si="17"/>
        <v>2360</v>
      </c>
      <c r="BG164" s="85">
        <f t="shared" si="21"/>
        <v>1043.7491904</v>
      </c>
      <c r="IE164" s="16"/>
      <c r="IF164" s="16"/>
      <c r="IG164" s="16"/>
      <c r="IH164" s="16"/>
      <c r="II164" s="16"/>
    </row>
    <row r="165" spans="1:243" s="15" customFormat="1" ht="81" customHeight="1">
      <c r="A165" s="27">
        <v>153</v>
      </c>
      <c r="B165" s="70" t="s">
        <v>389</v>
      </c>
      <c r="C165" s="48" t="s">
        <v>204</v>
      </c>
      <c r="D165" s="67">
        <v>10</v>
      </c>
      <c r="E165" s="68" t="s">
        <v>222</v>
      </c>
      <c r="F165" s="69">
        <v>225</v>
      </c>
      <c r="G165" s="62"/>
      <c r="H165" s="52"/>
      <c r="I165" s="51" t="s">
        <v>39</v>
      </c>
      <c r="J165" s="53">
        <f t="shared" si="19"/>
        <v>1</v>
      </c>
      <c r="K165" s="54" t="s">
        <v>64</v>
      </c>
      <c r="L165" s="54" t="s">
        <v>7</v>
      </c>
      <c r="M165" s="63"/>
      <c r="N165" s="62"/>
      <c r="O165" s="62"/>
      <c r="P165" s="64"/>
      <c r="Q165" s="62"/>
      <c r="R165" s="62"/>
      <c r="S165" s="64"/>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65">
        <f t="shared" si="14"/>
        <v>2250</v>
      </c>
      <c r="BB165" s="66">
        <f t="shared" si="15"/>
        <v>2250</v>
      </c>
      <c r="BC165" s="61" t="str">
        <f t="shared" si="20"/>
        <v>INR  Two Thousand Two Hundred &amp; Fifty  Only</v>
      </c>
      <c r="BD165" s="74">
        <v>177</v>
      </c>
      <c r="BE165" s="74">
        <f t="shared" si="16"/>
        <v>200.22</v>
      </c>
      <c r="BF165" s="77">
        <f t="shared" si="17"/>
        <v>1770</v>
      </c>
      <c r="BG165" s="85">
        <f t="shared" si="21"/>
        <v>259.6104</v>
      </c>
      <c r="IE165" s="16"/>
      <c r="IF165" s="16"/>
      <c r="IG165" s="16"/>
      <c r="IH165" s="16"/>
      <c r="II165" s="16"/>
    </row>
    <row r="166" spans="1:243" s="15" customFormat="1" ht="102.75" customHeight="1">
      <c r="A166" s="27">
        <v>154</v>
      </c>
      <c r="B166" s="70" t="s">
        <v>390</v>
      </c>
      <c r="C166" s="48" t="s">
        <v>205</v>
      </c>
      <c r="D166" s="67">
        <v>10</v>
      </c>
      <c r="E166" s="68" t="s">
        <v>222</v>
      </c>
      <c r="F166" s="69">
        <v>526.14</v>
      </c>
      <c r="G166" s="62"/>
      <c r="H166" s="52"/>
      <c r="I166" s="51" t="s">
        <v>39</v>
      </c>
      <c r="J166" s="53">
        <f t="shared" si="19"/>
        <v>1</v>
      </c>
      <c r="K166" s="54" t="s">
        <v>64</v>
      </c>
      <c r="L166" s="54" t="s">
        <v>7</v>
      </c>
      <c r="M166" s="63"/>
      <c r="N166" s="62"/>
      <c r="O166" s="62"/>
      <c r="P166" s="64"/>
      <c r="Q166" s="62"/>
      <c r="R166" s="62"/>
      <c r="S166" s="64"/>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65">
        <f t="shared" si="14"/>
        <v>5261.4</v>
      </c>
      <c r="BB166" s="66">
        <f t="shared" si="15"/>
        <v>5261.4</v>
      </c>
      <c r="BC166" s="61" t="str">
        <f t="shared" si="20"/>
        <v>INR  Five Thousand Two Hundred &amp; Sixty One  and Paise Forty Only</v>
      </c>
      <c r="BD166" s="74">
        <v>137</v>
      </c>
      <c r="BE166" s="74">
        <f t="shared" si="16"/>
        <v>154.97</v>
      </c>
      <c r="BF166" s="77">
        <f t="shared" si="17"/>
        <v>1370</v>
      </c>
      <c r="BG166" s="85">
        <f t="shared" si="21"/>
        <v>607.07295936</v>
      </c>
      <c r="IE166" s="16"/>
      <c r="IF166" s="16"/>
      <c r="IG166" s="16"/>
      <c r="IH166" s="16"/>
      <c r="II166" s="16"/>
    </row>
    <row r="167" spans="1:243" s="15" customFormat="1" ht="59.25" customHeight="1">
      <c r="A167" s="27">
        <v>155</v>
      </c>
      <c r="B167" s="70" t="s">
        <v>391</v>
      </c>
      <c r="C167" s="48" t="s">
        <v>206</v>
      </c>
      <c r="D167" s="67">
        <v>50</v>
      </c>
      <c r="E167" s="68" t="s">
        <v>223</v>
      </c>
      <c r="F167" s="69">
        <v>58.85</v>
      </c>
      <c r="G167" s="62"/>
      <c r="H167" s="52"/>
      <c r="I167" s="51" t="s">
        <v>39</v>
      </c>
      <c r="J167" s="53">
        <f t="shared" si="19"/>
        <v>1</v>
      </c>
      <c r="K167" s="54" t="s">
        <v>64</v>
      </c>
      <c r="L167" s="54" t="s">
        <v>7</v>
      </c>
      <c r="M167" s="63"/>
      <c r="N167" s="62"/>
      <c r="O167" s="62"/>
      <c r="P167" s="64"/>
      <c r="Q167" s="62"/>
      <c r="R167" s="62"/>
      <c r="S167" s="64"/>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65">
        <f t="shared" si="14"/>
        <v>2942.5</v>
      </c>
      <c r="BB167" s="66">
        <f t="shared" si="15"/>
        <v>2942.5</v>
      </c>
      <c r="BC167" s="61" t="str">
        <f t="shared" si="20"/>
        <v>INR  Two Thousand Nine Hundred &amp; Forty Two  and Paise Fifty Only</v>
      </c>
      <c r="BD167" s="74">
        <v>158</v>
      </c>
      <c r="BE167" s="74">
        <f t="shared" si="16"/>
        <v>178.73</v>
      </c>
      <c r="BF167" s="77">
        <f t="shared" si="17"/>
        <v>7900</v>
      </c>
      <c r="BG167" s="85">
        <f t="shared" si="21"/>
        <v>67.9025424</v>
      </c>
      <c r="IE167" s="16"/>
      <c r="IF167" s="16"/>
      <c r="IG167" s="16"/>
      <c r="IH167" s="16"/>
      <c r="II167" s="16"/>
    </row>
    <row r="168" spans="1:243" s="15" customFormat="1" ht="74.25" customHeight="1">
      <c r="A168" s="27">
        <v>156</v>
      </c>
      <c r="B168" s="70" t="s">
        <v>392</v>
      </c>
      <c r="C168" s="48" t="s">
        <v>207</v>
      </c>
      <c r="D168" s="67">
        <v>40</v>
      </c>
      <c r="E168" s="68" t="s">
        <v>223</v>
      </c>
      <c r="F168" s="69">
        <v>72.69</v>
      </c>
      <c r="G168" s="62"/>
      <c r="H168" s="52"/>
      <c r="I168" s="51" t="s">
        <v>39</v>
      </c>
      <c r="J168" s="53">
        <f t="shared" si="19"/>
        <v>1</v>
      </c>
      <c r="K168" s="54" t="s">
        <v>64</v>
      </c>
      <c r="L168" s="54" t="s">
        <v>7</v>
      </c>
      <c r="M168" s="63"/>
      <c r="N168" s="62"/>
      <c r="O168" s="62"/>
      <c r="P168" s="64"/>
      <c r="Q168" s="62"/>
      <c r="R168" s="62"/>
      <c r="S168" s="64"/>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65">
        <f t="shared" si="14"/>
        <v>2907.6</v>
      </c>
      <c r="BB168" s="66">
        <f t="shared" si="15"/>
        <v>2907.6</v>
      </c>
      <c r="BC168" s="61" t="str">
        <f t="shared" si="20"/>
        <v>INR  Two Thousand Nine Hundred &amp; Seven  and Paise Sixty Only</v>
      </c>
      <c r="BD168" s="74">
        <v>2362</v>
      </c>
      <c r="BE168" s="74">
        <f t="shared" si="16"/>
        <v>2671.89</v>
      </c>
      <c r="BF168" s="77">
        <f t="shared" si="17"/>
        <v>94480</v>
      </c>
      <c r="BG168" s="85">
        <f t="shared" si="21"/>
        <v>83.87146656</v>
      </c>
      <c r="IE168" s="16"/>
      <c r="IF168" s="16"/>
      <c r="IG168" s="16"/>
      <c r="IH168" s="16"/>
      <c r="II168" s="16"/>
    </row>
    <row r="169" spans="1:243" s="15" customFormat="1" ht="72" customHeight="1">
      <c r="A169" s="27">
        <v>157</v>
      </c>
      <c r="B169" s="70" t="s">
        <v>393</v>
      </c>
      <c r="C169" s="48" t="s">
        <v>208</v>
      </c>
      <c r="D169" s="67">
        <v>60</v>
      </c>
      <c r="E169" s="68" t="s">
        <v>223</v>
      </c>
      <c r="F169" s="69">
        <v>72.69</v>
      </c>
      <c r="G169" s="62"/>
      <c r="H169" s="52"/>
      <c r="I169" s="51" t="s">
        <v>39</v>
      </c>
      <c r="J169" s="53">
        <f t="shared" si="19"/>
        <v>1</v>
      </c>
      <c r="K169" s="54" t="s">
        <v>64</v>
      </c>
      <c r="L169" s="54" t="s">
        <v>7</v>
      </c>
      <c r="M169" s="63"/>
      <c r="N169" s="62"/>
      <c r="O169" s="62"/>
      <c r="P169" s="64"/>
      <c r="Q169" s="62"/>
      <c r="R169" s="62"/>
      <c r="S169" s="64"/>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65">
        <f t="shared" si="14"/>
        <v>4361.4</v>
      </c>
      <c r="BB169" s="66">
        <f t="shared" si="15"/>
        <v>4361.4</v>
      </c>
      <c r="BC169" s="61" t="str">
        <f t="shared" si="20"/>
        <v>INR  Four Thousand Three Hundred &amp; Sixty One  and Paise Forty Only</v>
      </c>
      <c r="BD169" s="74">
        <v>1646</v>
      </c>
      <c r="BE169" s="74">
        <f t="shared" si="16"/>
        <v>1861.96</v>
      </c>
      <c r="BF169" s="77">
        <f t="shared" si="17"/>
        <v>98760</v>
      </c>
      <c r="BG169" s="85">
        <f t="shared" si="21"/>
        <v>83.87146656</v>
      </c>
      <c r="IE169" s="16"/>
      <c r="IF169" s="16"/>
      <c r="IG169" s="16"/>
      <c r="IH169" s="16"/>
      <c r="II169" s="16"/>
    </row>
    <row r="170" spans="1:243" s="15" customFormat="1" ht="105.75" customHeight="1">
      <c r="A170" s="27">
        <v>158</v>
      </c>
      <c r="B170" s="70" t="s">
        <v>394</v>
      </c>
      <c r="C170" s="48" t="s">
        <v>209</v>
      </c>
      <c r="D170" s="67">
        <v>50</v>
      </c>
      <c r="E170" s="68" t="s">
        <v>223</v>
      </c>
      <c r="F170" s="69">
        <v>88.84</v>
      </c>
      <c r="G170" s="62"/>
      <c r="H170" s="52"/>
      <c r="I170" s="51" t="s">
        <v>39</v>
      </c>
      <c r="J170" s="53">
        <f t="shared" si="19"/>
        <v>1</v>
      </c>
      <c r="K170" s="54" t="s">
        <v>64</v>
      </c>
      <c r="L170" s="54" t="s">
        <v>7</v>
      </c>
      <c r="M170" s="63"/>
      <c r="N170" s="62"/>
      <c r="O170" s="62"/>
      <c r="P170" s="64"/>
      <c r="Q170" s="62"/>
      <c r="R170" s="62"/>
      <c r="S170" s="64"/>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65">
        <f t="shared" si="14"/>
        <v>4442</v>
      </c>
      <c r="BB170" s="66">
        <f t="shared" si="15"/>
        <v>4442</v>
      </c>
      <c r="BC170" s="61" t="str">
        <f t="shared" si="20"/>
        <v>INR  Four Thousand Four Hundred &amp; Forty Two  Only</v>
      </c>
      <c r="BD170" s="74">
        <v>1258</v>
      </c>
      <c r="BE170" s="74">
        <f t="shared" si="16"/>
        <v>1423.05</v>
      </c>
      <c r="BF170" s="77">
        <f t="shared" si="17"/>
        <v>62900</v>
      </c>
      <c r="BG170" s="85">
        <f t="shared" si="21"/>
        <v>102.50572416</v>
      </c>
      <c r="IE170" s="16"/>
      <c r="IF170" s="16"/>
      <c r="IG170" s="16"/>
      <c r="IH170" s="16"/>
      <c r="II170" s="16"/>
    </row>
    <row r="171" spans="1:243" s="15" customFormat="1" ht="72.75" customHeight="1">
      <c r="A171" s="27">
        <v>159</v>
      </c>
      <c r="B171" s="70" t="s">
        <v>395</v>
      </c>
      <c r="C171" s="48" t="s">
        <v>210</v>
      </c>
      <c r="D171" s="67">
        <v>8</v>
      </c>
      <c r="E171" s="68" t="s">
        <v>222</v>
      </c>
      <c r="F171" s="69">
        <v>185.77</v>
      </c>
      <c r="G171" s="62"/>
      <c r="H171" s="52"/>
      <c r="I171" s="51" t="s">
        <v>39</v>
      </c>
      <c r="J171" s="53">
        <f>IF(I171="Less(-)",-1,1)</f>
        <v>1</v>
      </c>
      <c r="K171" s="54" t="s">
        <v>64</v>
      </c>
      <c r="L171" s="54" t="s">
        <v>7</v>
      </c>
      <c r="M171" s="63"/>
      <c r="N171" s="62"/>
      <c r="O171" s="62"/>
      <c r="P171" s="64"/>
      <c r="Q171" s="62"/>
      <c r="R171" s="62"/>
      <c r="S171" s="64"/>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65">
        <f t="shared" si="14"/>
        <v>1486.16</v>
      </c>
      <c r="BB171" s="66">
        <f t="shared" si="15"/>
        <v>1486.16</v>
      </c>
      <c r="BC171" s="61" t="str">
        <f t="shared" si="20"/>
        <v>INR  One Thousand Four Hundred &amp; Eighty Six  and Paise Sixteen Only</v>
      </c>
      <c r="BD171" s="74">
        <v>912</v>
      </c>
      <c r="BE171" s="74">
        <f t="shared" si="16"/>
        <v>1031.65</v>
      </c>
      <c r="BF171" s="77">
        <f t="shared" si="17"/>
        <v>7296</v>
      </c>
      <c r="BG171" s="85">
        <f t="shared" si="21"/>
        <v>214.34588448</v>
      </c>
      <c r="IE171" s="16"/>
      <c r="IF171" s="16"/>
      <c r="IG171" s="16"/>
      <c r="IH171" s="16"/>
      <c r="II171" s="16"/>
    </row>
    <row r="172" spans="1:243" s="15" customFormat="1" ht="77.25" customHeight="1">
      <c r="A172" s="27">
        <v>160</v>
      </c>
      <c r="B172" s="70" t="s">
        <v>396</v>
      </c>
      <c r="C172" s="48" t="s">
        <v>211</v>
      </c>
      <c r="D172" s="67">
        <v>10</v>
      </c>
      <c r="E172" s="68" t="s">
        <v>224</v>
      </c>
      <c r="F172" s="69">
        <v>175.38</v>
      </c>
      <c r="G172" s="62"/>
      <c r="H172" s="52"/>
      <c r="I172" s="51" t="s">
        <v>39</v>
      </c>
      <c r="J172" s="53">
        <f t="shared" si="19"/>
        <v>1</v>
      </c>
      <c r="K172" s="54" t="s">
        <v>64</v>
      </c>
      <c r="L172" s="54" t="s">
        <v>7</v>
      </c>
      <c r="M172" s="63"/>
      <c r="N172" s="62"/>
      <c r="O172" s="62"/>
      <c r="P172" s="64"/>
      <c r="Q172" s="62"/>
      <c r="R172" s="62"/>
      <c r="S172" s="64"/>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65">
        <f t="shared" si="14"/>
        <v>1753.8</v>
      </c>
      <c r="BB172" s="66">
        <f t="shared" si="15"/>
        <v>1753.8</v>
      </c>
      <c r="BC172" s="61" t="str">
        <f t="shared" si="20"/>
        <v>INR  One Thousand Seven Hundred &amp; Fifty Three  and Paise Eighty Only</v>
      </c>
      <c r="BD172" s="74">
        <v>2869</v>
      </c>
      <c r="BE172" s="74">
        <f t="shared" si="16"/>
        <v>3245.41</v>
      </c>
      <c r="BF172" s="77">
        <f t="shared" si="17"/>
        <v>28690</v>
      </c>
      <c r="BG172" s="85">
        <f t="shared" si="21"/>
        <v>202.35765312</v>
      </c>
      <c r="IE172" s="16"/>
      <c r="IF172" s="16"/>
      <c r="IG172" s="16"/>
      <c r="IH172" s="16"/>
      <c r="II172" s="16"/>
    </row>
    <row r="173" spans="1:243" s="15" customFormat="1" ht="47.25" customHeight="1">
      <c r="A173" s="27">
        <v>161</v>
      </c>
      <c r="B173" s="70" t="s">
        <v>397</v>
      </c>
      <c r="C173" s="48" t="s">
        <v>212</v>
      </c>
      <c r="D173" s="67">
        <v>10</v>
      </c>
      <c r="E173" s="68" t="s">
        <v>224</v>
      </c>
      <c r="F173" s="69">
        <v>284.99</v>
      </c>
      <c r="G173" s="62"/>
      <c r="H173" s="52"/>
      <c r="I173" s="51" t="s">
        <v>39</v>
      </c>
      <c r="J173" s="53">
        <f t="shared" si="19"/>
        <v>1</v>
      </c>
      <c r="K173" s="54" t="s">
        <v>64</v>
      </c>
      <c r="L173" s="54" t="s">
        <v>7</v>
      </c>
      <c r="M173" s="63"/>
      <c r="N173" s="62"/>
      <c r="O173" s="62"/>
      <c r="P173" s="64"/>
      <c r="Q173" s="62"/>
      <c r="R173" s="62"/>
      <c r="S173" s="64"/>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65">
        <f t="shared" si="14"/>
        <v>2849.9</v>
      </c>
      <c r="BB173" s="66">
        <f t="shared" si="15"/>
        <v>2849.9</v>
      </c>
      <c r="BC173" s="61" t="str">
        <f t="shared" si="20"/>
        <v>INR  Two Thousand Eight Hundred &amp; Forty Nine  and Paise Ninety Only</v>
      </c>
      <c r="BD173" s="74">
        <v>1132</v>
      </c>
      <c r="BE173" s="74">
        <f t="shared" si="16"/>
        <v>1280.52</v>
      </c>
      <c r="BF173" s="77">
        <f t="shared" si="17"/>
        <v>11320</v>
      </c>
      <c r="BG173" s="85">
        <f t="shared" si="21"/>
        <v>328.82830176</v>
      </c>
      <c r="IE173" s="16"/>
      <c r="IF173" s="16"/>
      <c r="IG173" s="16"/>
      <c r="IH173" s="16"/>
      <c r="II173" s="16"/>
    </row>
    <row r="174" spans="1:243" s="15" customFormat="1" ht="61.5" customHeight="1">
      <c r="A174" s="27">
        <v>162</v>
      </c>
      <c r="B174" s="70" t="s">
        <v>398</v>
      </c>
      <c r="C174" s="48" t="s">
        <v>213</v>
      </c>
      <c r="D174" s="67">
        <v>20</v>
      </c>
      <c r="E174" s="68" t="s">
        <v>224</v>
      </c>
      <c r="F174" s="69">
        <v>446.53</v>
      </c>
      <c r="G174" s="62"/>
      <c r="H174" s="52"/>
      <c r="I174" s="51" t="s">
        <v>39</v>
      </c>
      <c r="J174" s="53">
        <f>IF(I174="Less(-)",-1,1)</f>
        <v>1</v>
      </c>
      <c r="K174" s="54" t="s">
        <v>64</v>
      </c>
      <c r="L174" s="54" t="s">
        <v>7</v>
      </c>
      <c r="M174" s="63"/>
      <c r="N174" s="62"/>
      <c r="O174" s="62"/>
      <c r="P174" s="64"/>
      <c r="Q174" s="62"/>
      <c r="R174" s="62"/>
      <c r="S174" s="64"/>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65">
        <f t="shared" si="14"/>
        <v>8930.6</v>
      </c>
      <c r="BB174" s="66">
        <f t="shared" si="15"/>
        <v>8930.6</v>
      </c>
      <c r="BC174" s="61" t="str">
        <f>SpellNumber(L174,BB174)</f>
        <v>INR  Eight Thousand Nine Hundred &amp; Thirty  and Paise Sixty Only</v>
      </c>
      <c r="BD174" s="74">
        <v>155</v>
      </c>
      <c r="BE174" s="74">
        <f t="shared" si="16"/>
        <v>175.34</v>
      </c>
      <c r="BF174" s="77">
        <f t="shared" si="17"/>
        <v>3100</v>
      </c>
      <c r="BG174" s="85">
        <f t="shared" si="21"/>
        <v>515.21703072</v>
      </c>
      <c r="IE174" s="16"/>
      <c r="IF174" s="16"/>
      <c r="IG174" s="16"/>
      <c r="IH174" s="16"/>
      <c r="II174" s="16"/>
    </row>
    <row r="175" spans="1:243" s="15" customFormat="1" ht="47.25" customHeight="1">
      <c r="A175" s="27">
        <v>163</v>
      </c>
      <c r="B175" s="70" t="s">
        <v>399</v>
      </c>
      <c r="C175" s="48" t="s">
        <v>214</v>
      </c>
      <c r="D175" s="67">
        <v>5</v>
      </c>
      <c r="E175" s="68" t="s">
        <v>224</v>
      </c>
      <c r="F175" s="69">
        <v>339.22</v>
      </c>
      <c r="G175" s="62"/>
      <c r="H175" s="52"/>
      <c r="I175" s="51" t="s">
        <v>39</v>
      </c>
      <c r="J175" s="53">
        <f t="shared" si="19"/>
        <v>1</v>
      </c>
      <c r="K175" s="54" t="s">
        <v>64</v>
      </c>
      <c r="L175" s="54" t="s">
        <v>7</v>
      </c>
      <c r="M175" s="63"/>
      <c r="N175" s="62"/>
      <c r="O175" s="62"/>
      <c r="P175" s="64"/>
      <c r="Q175" s="62"/>
      <c r="R175" s="62"/>
      <c r="S175" s="64"/>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65">
        <f t="shared" si="14"/>
        <v>1696.1</v>
      </c>
      <c r="BB175" s="66">
        <f t="shared" si="15"/>
        <v>1696.1</v>
      </c>
      <c r="BC175" s="61" t="str">
        <f t="shared" si="20"/>
        <v>INR  One Thousand Six Hundred &amp; Ninety Six  and Paise Ten Only</v>
      </c>
      <c r="BD175" s="74">
        <v>1248</v>
      </c>
      <c r="BE175" s="74">
        <f t="shared" si="16"/>
        <v>1411.74</v>
      </c>
      <c r="BF175" s="77">
        <f t="shared" si="17"/>
        <v>6240</v>
      </c>
      <c r="BG175" s="85">
        <f t="shared" si="21"/>
        <v>391.40017728</v>
      </c>
      <c r="IE175" s="16"/>
      <c r="IF175" s="16"/>
      <c r="IG175" s="16"/>
      <c r="IH175" s="16"/>
      <c r="II175" s="16"/>
    </row>
    <row r="176" spans="1:243" s="15" customFormat="1" ht="75" customHeight="1">
      <c r="A176" s="27">
        <v>164</v>
      </c>
      <c r="B176" s="70" t="s">
        <v>400</v>
      </c>
      <c r="C176" s="48" t="s">
        <v>215</v>
      </c>
      <c r="D176" s="67">
        <v>6</v>
      </c>
      <c r="E176" s="68" t="s">
        <v>222</v>
      </c>
      <c r="F176" s="69">
        <v>1579.59</v>
      </c>
      <c r="G176" s="62"/>
      <c r="H176" s="52"/>
      <c r="I176" s="51" t="s">
        <v>39</v>
      </c>
      <c r="J176" s="53">
        <f t="shared" si="19"/>
        <v>1</v>
      </c>
      <c r="K176" s="54" t="s">
        <v>64</v>
      </c>
      <c r="L176" s="54" t="s">
        <v>7</v>
      </c>
      <c r="M176" s="63"/>
      <c r="N176" s="62"/>
      <c r="O176" s="62"/>
      <c r="P176" s="64"/>
      <c r="Q176" s="62"/>
      <c r="R176" s="62"/>
      <c r="S176" s="64"/>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65">
        <f t="shared" si="14"/>
        <v>9477.54</v>
      </c>
      <c r="BB176" s="66">
        <f t="shared" si="15"/>
        <v>9477.54</v>
      </c>
      <c r="BC176" s="61" t="str">
        <f t="shared" si="20"/>
        <v>INR  Nine Thousand Four Hundred &amp; Seventy Seven  and Paise Fifty Four Only</v>
      </c>
      <c r="BD176" s="74">
        <v>3104</v>
      </c>
      <c r="BE176" s="74">
        <f t="shared" si="16"/>
        <v>3511.24</v>
      </c>
      <c r="BF176" s="77">
        <f t="shared" si="17"/>
        <v>18624</v>
      </c>
      <c r="BG176" s="85">
        <f t="shared" si="21"/>
        <v>1822.56885216</v>
      </c>
      <c r="IE176" s="16"/>
      <c r="IF176" s="16"/>
      <c r="IG176" s="16"/>
      <c r="IH176" s="16"/>
      <c r="II176" s="16"/>
    </row>
    <row r="177" spans="1:243" s="85" customFormat="1" ht="60.75" customHeight="1">
      <c r="A177" s="27">
        <v>165</v>
      </c>
      <c r="B177" s="70" t="s">
        <v>406</v>
      </c>
      <c r="C177" s="48" t="s">
        <v>216</v>
      </c>
      <c r="D177" s="67">
        <v>60</v>
      </c>
      <c r="E177" s="68" t="s">
        <v>223</v>
      </c>
      <c r="F177" s="69">
        <v>106.05</v>
      </c>
      <c r="G177" s="62"/>
      <c r="H177" s="52"/>
      <c r="I177" s="51" t="s">
        <v>39</v>
      </c>
      <c r="J177" s="53">
        <f t="shared" si="19"/>
        <v>1</v>
      </c>
      <c r="K177" s="54" t="s">
        <v>64</v>
      </c>
      <c r="L177" s="54" t="s">
        <v>7</v>
      </c>
      <c r="M177" s="63"/>
      <c r="N177" s="79"/>
      <c r="O177" s="79"/>
      <c r="P177" s="80"/>
      <c r="Q177" s="79"/>
      <c r="R177" s="79"/>
      <c r="S177" s="80"/>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65">
        <f t="shared" si="14"/>
        <v>6363</v>
      </c>
      <c r="BB177" s="66">
        <f t="shared" si="15"/>
        <v>6363</v>
      </c>
      <c r="BC177" s="61" t="str">
        <f t="shared" si="20"/>
        <v>INR  Six Thousand Three Hundred &amp; Sixty Three  Only</v>
      </c>
      <c r="BD177" s="77">
        <v>1015</v>
      </c>
      <c r="BE177" s="77">
        <f t="shared" si="16"/>
        <v>1148.17</v>
      </c>
      <c r="BF177" s="77">
        <f t="shared" si="17"/>
        <v>60900</v>
      </c>
      <c r="BG177" s="85">
        <f>105*1.01</f>
        <v>106.05</v>
      </c>
      <c r="IE177" s="86"/>
      <c r="IF177" s="86"/>
      <c r="IG177" s="86"/>
      <c r="IH177" s="86"/>
      <c r="II177" s="86"/>
    </row>
    <row r="178" spans="1:243" s="15" customFormat="1" ht="47.25" customHeight="1">
      <c r="A178" s="27">
        <v>166</v>
      </c>
      <c r="B178" s="70" t="s">
        <v>401</v>
      </c>
      <c r="C178" s="48" t="s">
        <v>217</v>
      </c>
      <c r="D178" s="67">
        <v>60</v>
      </c>
      <c r="E178" s="68" t="s">
        <v>223</v>
      </c>
      <c r="F178" s="69">
        <v>89.89</v>
      </c>
      <c r="G178" s="62"/>
      <c r="H178" s="52"/>
      <c r="I178" s="51" t="s">
        <v>39</v>
      </c>
      <c r="J178" s="53">
        <f t="shared" si="19"/>
        <v>1</v>
      </c>
      <c r="K178" s="54" t="s">
        <v>64</v>
      </c>
      <c r="L178" s="54" t="s">
        <v>7</v>
      </c>
      <c r="M178" s="63"/>
      <c r="N178" s="62"/>
      <c r="O178" s="62"/>
      <c r="P178" s="64"/>
      <c r="Q178" s="62"/>
      <c r="R178" s="62"/>
      <c r="S178" s="64"/>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65">
        <f t="shared" si="14"/>
        <v>5393.4</v>
      </c>
      <c r="BB178" s="66">
        <f t="shared" si="15"/>
        <v>5393.4</v>
      </c>
      <c r="BC178" s="61" t="str">
        <f t="shared" si="20"/>
        <v>INR  Five Thousand Three Hundred &amp; Ninety Three  and Paise Forty Only</v>
      </c>
      <c r="BD178" s="74">
        <v>91</v>
      </c>
      <c r="BE178" s="74">
        <f t="shared" si="16"/>
        <v>102.94</v>
      </c>
      <c r="BF178" s="77">
        <f t="shared" si="17"/>
        <v>5460</v>
      </c>
      <c r="BG178" s="85">
        <f>89*1.01</f>
        <v>89.89</v>
      </c>
      <c r="IE178" s="16"/>
      <c r="IF178" s="16"/>
      <c r="IG178" s="16"/>
      <c r="IH178" s="16"/>
      <c r="II178" s="16"/>
    </row>
    <row r="179" spans="1:243" s="15" customFormat="1" ht="49.5" customHeight="1">
      <c r="A179" s="27">
        <v>167</v>
      </c>
      <c r="B179" s="70" t="s">
        <v>402</v>
      </c>
      <c r="C179" s="48" t="s">
        <v>218</v>
      </c>
      <c r="D179" s="67">
        <v>8</v>
      </c>
      <c r="E179" s="68" t="s">
        <v>222</v>
      </c>
      <c r="F179" s="69">
        <v>907.99</v>
      </c>
      <c r="G179" s="62"/>
      <c r="H179" s="52"/>
      <c r="I179" s="51" t="s">
        <v>39</v>
      </c>
      <c r="J179" s="53">
        <f t="shared" si="19"/>
        <v>1</v>
      </c>
      <c r="K179" s="54" t="s">
        <v>64</v>
      </c>
      <c r="L179" s="54" t="s">
        <v>7</v>
      </c>
      <c r="M179" s="63"/>
      <c r="N179" s="62"/>
      <c r="O179" s="62"/>
      <c r="P179" s="64"/>
      <c r="Q179" s="62"/>
      <c r="R179" s="62"/>
      <c r="S179" s="64"/>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65">
        <f t="shared" si="14"/>
        <v>7263.92</v>
      </c>
      <c r="BB179" s="66">
        <f t="shared" si="15"/>
        <v>7263.92</v>
      </c>
      <c r="BC179" s="61" t="str">
        <f t="shared" si="20"/>
        <v>INR  Seven Thousand Two Hundred &amp; Sixty Three  and Paise Ninety Two Only</v>
      </c>
      <c r="BD179" s="74">
        <v>3260</v>
      </c>
      <c r="BE179" s="74">
        <f t="shared" si="16"/>
        <v>3687.71</v>
      </c>
      <c r="BF179" s="77">
        <f t="shared" si="17"/>
        <v>26080</v>
      </c>
      <c r="BG179" s="85">
        <f>899*1.01</f>
        <v>907.99</v>
      </c>
      <c r="IE179" s="16"/>
      <c r="IF179" s="16"/>
      <c r="IG179" s="16"/>
      <c r="IH179" s="16"/>
      <c r="II179" s="16"/>
    </row>
    <row r="180" spans="1:243" s="15" customFormat="1" ht="42" customHeight="1">
      <c r="A180" s="27">
        <v>168</v>
      </c>
      <c r="B180" s="70" t="s">
        <v>403</v>
      </c>
      <c r="C180" s="48" t="s">
        <v>219</v>
      </c>
      <c r="D180" s="67">
        <v>6</v>
      </c>
      <c r="E180" s="68" t="s">
        <v>405</v>
      </c>
      <c r="F180" s="69">
        <v>50.5</v>
      </c>
      <c r="G180" s="62"/>
      <c r="H180" s="52"/>
      <c r="I180" s="51" t="s">
        <v>39</v>
      </c>
      <c r="J180" s="53">
        <f t="shared" si="19"/>
        <v>1</v>
      </c>
      <c r="K180" s="54" t="s">
        <v>64</v>
      </c>
      <c r="L180" s="54" t="s">
        <v>7</v>
      </c>
      <c r="M180" s="63"/>
      <c r="N180" s="62"/>
      <c r="O180" s="62"/>
      <c r="P180" s="64"/>
      <c r="Q180" s="62"/>
      <c r="R180" s="62"/>
      <c r="S180" s="64"/>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65">
        <f t="shared" si="14"/>
        <v>303</v>
      </c>
      <c r="BB180" s="66">
        <f t="shared" si="15"/>
        <v>303</v>
      </c>
      <c r="BC180" s="61" t="str">
        <f t="shared" si="20"/>
        <v>INR  Three Hundred &amp; Three  Only</v>
      </c>
      <c r="BD180" s="74">
        <v>1497</v>
      </c>
      <c r="BE180" s="74">
        <f t="shared" si="16"/>
        <v>1693.41</v>
      </c>
      <c r="BF180" s="77">
        <f t="shared" si="17"/>
        <v>8982</v>
      </c>
      <c r="BG180" s="85">
        <f>50*1.01</f>
        <v>50.5</v>
      </c>
      <c r="IE180" s="16"/>
      <c r="IF180" s="16"/>
      <c r="IG180" s="16"/>
      <c r="IH180" s="16"/>
      <c r="II180" s="16"/>
    </row>
    <row r="181" spans="1:243" s="15" customFormat="1" ht="47.25" customHeight="1">
      <c r="A181" s="29" t="s">
        <v>62</v>
      </c>
      <c r="B181" s="30"/>
      <c r="C181" s="31"/>
      <c r="D181" s="32"/>
      <c r="E181" s="32"/>
      <c r="F181" s="32"/>
      <c r="G181" s="32"/>
      <c r="H181" s="33"/>
      <c r="I181" s="33"/>
      <c r="J181" s="33"/>
      <c r="K181" s="33"/>
      <c r="L181" s="34"/>
      <c r="BA181" s="47">
        <f>SUM(BA13:BA180)</f>
        <v>2264594.48</v>
      </c>
      <c r="BB181" s="47">
        <f>SUM(BB13:BB180)</f>
        <v>2264594.48</v>
      </c>
      <c r="BC181" s="28" t="str">
        <f>SpellNumber($E$2,BB181)</f>
        <v>INR  Twenty Two Lakh Sixty Four Thousand Five Hundred &amp; Ninety Four  and Paise Forty Eight Only</v>
      </c>
      <c r="BD181" s="74">
        <v>37426574.91</v>
      </c>
      <c r="BE181" s="74">
        <f>BD181-BA181</f>
        <v>35161980.43</v>
      </c>
      <c r="BF181" s="9"/>
      <c r="BG181" s="78">
        <f>BA181-2264594.286</f>
        <v>0.194</v>
      </c>
      <c r="IE181" s="16">
        <v>4</v>
      </c>
      <c r="IF181" s="16" t="s">
        <v>41</v>
      </c>
      <c r="IG181" s="16" t="s">
        <v>61</v>
      </c>
      <c r="IH181" s="16">
        <v>10</v>
      </c>
      <c r="II181" s="16" t="s">
        <v>38</v>
      </c>
    </row>
    <row r="182" spans="1:243" s="19" customFormat="1" ht="33.75" customHeight="1">
      <c r="A182" s="30" t="s">
        <v>66</v>
      </c>
      <c r="B182" s="35"/>
      <c r="C182" s="17"/>
      <c r="D182" s="36"/>
      <c r="E182" s="37" t="s">
        <v>69</v>
      </c>
      <c r="F182" s="44"/>
      <c r="G182" s="38"/>
      <c r="H182" s="18"/>
      <c r="I182" s="18"/>
      <c r="J182" s="18"/>
      <c r="K182" s="39"/>
      <c r="L182" s="40"/>
      <c r="M182" s="41"/>
      <c r="O182" s="15"/>
      <c r="P182" s="15"/>
      <c r="Q182" s="15"/>
      <c r="R182" s="15"/>
      <c r="S182" s="15"/>
      <c r="BA182" s="43">
        <f>IF(ISBLANK(F182),0,IF(E182="Excess (+)",ROUND(BA181+(BA181*F182),2),IF(E182="Less (-)",ROUND(BA181+(BA181*F182*(-1)),2),IF(E182="At Par",BA181,0))))</f>
        <v>0</v>
      </c>
      <c r="BB182" s="45">
        <f>ROUND(BA182,0)</f>
        <v>0</v>
      </c>
      <c r="BC182" s="28" t="str">
        <f>SpellNumber($E$2,BA182)</f>
        <v>INR Zero Only</v>
      </c>
      <c r="BD182" s="75"/>
      <c r="BE182" s="75"/>
      <c r="BF182" s="75"/>
      <c r="IE182" s="20"/>
      <c r="IF182" s="20"/>
      <c r="IG182" s="20"/>
      <c r="IH182" s="20"/>
      <c r="II182" s="20"/>
    </row>
    <row r="183" spans="1:243" s="19" customFormat="1" ht="41.25" customHeight="1">
      <c r="A183" s="29" t="s">
        <v>65</v>
      </c>
      <c r="B183" s="29"/>
      <c r="C183" s="90" t="str">
        <f>SpellNumber($E$2,BA182)</f>
        <v>INR Zero Only</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2"/>
      <c r="BD183" s="75"/>
      <c r="BE183" s="75"/>
      <c r="BF183" s="75"/>
      <c r="IE183" s="20"/>
      <c r="IF183" s="20"/>
      <c r="IG183" s="20"/>
      <c r="IH183" s="20"/>
      <c r="II183" s="20"/>
    </row>
    <row r="184" spans="3:243" s="12" customFormat="1" ht="15">
      <c r="C184" s="21"/>
      <c r="D184" s="21"/>
      <c r="E184" s="21"/>
      <c r="F184" s="21"/>
      <c r="G184" s="21"/>
      <c r="H184" s="21"/>
      <c r="I184" s="21"/>
      <c r="J184" s="21"/>
      <c r="K184" s="21"/>
      <c r="L184" s="21"/>
      <c r="M184" s="21"/>
      <c r="O184" s="21"/>
      <c r="BA184" s="21"/>
      <c r="BC184" s="21"/>
      <c r="BD184" s="9"/>
      <c r="BE184" s="9"/>
      <c r="BF184" s="9"/>
      <c r="IE184" s="13"/>
      <c r="IF184" s="13"/>
      <c r="IG184" s="13"/>
      <c r="IH184" s="13"/>
      <c r="II184" s="13"/>
    </row>
    <row r="206" ht="15"/>
    <row r="207" ht="15"/>
    <row r="208" ht="15"/>
    <row r="209" ht="15"/>
    <row r="210" ht="15"/>
    <row r="211" ht="15"/>
    <row r="212" ht="15"/>
    <row r="213" ht="15"/>
    <row r="214" ht="15"/>
    <row r="215" ht="15"/>
    <row r="216" ht="15"/>
    <row r="220" ht="15"/>
    <row r="221" ht="15"/>
    <row r="222" ht="15"/>
    <row r="223" ht="15"/>
    <row r="224" ht="15"/>
    <row r="225" ht="15"/>
    <row r="246" ht="15"/>
    <row r="247" ht="15"/>
    <row r="248" ht="15"/>
    <row r="249" ht="15"/>
    <row r="250" ht="15"/>
    <row r="251" ht="15"/>
    <row r="252" ht="15"/>
    <row r="253" ht="15"/>
    <row r="254" ht="15"/>
    <row r="256" ht="15"/>
    <row r="257" ht="15"/>
    <row r="258" ht="15"/>
    <row r="259" ht="15"/>
    <row r="260" ht="15"/>
    <row r="261" ht="15"/>
    <row r="270" ht="15"/>
    <row r="271" ht="15"/>
    <row r="272" ht="15"/>
    <row r="273" ht="15"/>
    <row r="274" ht="15"/>
    <row r="275" ht="15"/>
    <row r="276" ht="15"/>
    <row r="277" ht="15"/>
    <row r="278" ht="15"/>
    <row r="279" ht="15"/>
    <row r="280" ht="15"/>
    <row r="281" ht="15"/>
    <row r="282" ht="15"/>
    <row r="283" ht="15"/>
    <row r="284" ht="15"/>
    <row r="285" ht="15"/>
    <row r="293" ht="15"/>
    <row r="294" ht="15"/>
    <row r="295" ht="15"/>
    <row r="296" ht="15"/>
    <row r="297" ht="15"/>
    <row r="298" ht="15"/>
    <row r="299" ht="15"/>
    <row r="300" ht="15"/>
    <row r="320" ht="15"/>
    <row r="321" ht="15"/>
    <row r="322" ht="15"/>
    <row r="323" ht="15"/>
    <row r="324" ht="15"/>
    <row r="325" ht="15"/>
    <row r="326" ht="15"/>
    <row r="327" ht="15"/>
    <row r="328" ht="15"/>
    <row r="329" ht="15"/>
    <row r="330" ht="15"/>
    <row r="331" ht="15"/>
    <row r="389" ht="15"/>
    <row r="390" ht="15"/>
    <row r="391" ht="15"/>
    <row r="392" ht="15"/>
    <row r="393" ht="15"/>
    <row r="394" ht="15"/>
    <row r="395" ht="15"/>
    <row r="396" ht="15"/>
    <row r="397"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1" ht="15"/>
    <row r="469" ht="15"/>
    <row r="470" ht="15"/>
    <row r="471" ht="15"/>
    <row r="472" ht="15"/>
    <row r="473" ht="15"/>
    <row r="474"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5" ht="15"/>
    <row r="566" ht="15"/>
    <row r="567" ht="15"/>
    <row r="568" ht="15"/>
    <row r="569" ht="15"/>
    <row r="570" ht="15"/>
    <row r="571" ht="15"/>
    <row r="572" ht="15"/>
    <row r="573" ht="15"/>
    <row r="574" ht="15"/>
    <row r="575" ht="15"/>
    <row r="576" ht="15"/>
    <row r="577" ht="15"/>
    <row r="579" ht="15"/>
    <row r="580" ht="15"/>
    <row r="581" ht="15"/>
    <row r="582" ht="15"/>
    <row r="583" ht="15"/>
    <row r="584" ht="15"/>
    <row r="585" ht="15"/>
    <row r="590" ht="15"/>
    <row r="591" ht="15"/>
    <row r="592" ht="15"/>
    <row r="593" ht="15"/>
    <row r="594" ht="15"/>
    <row r="620" ht="15"/>
    <row r="621" ht="15"/>
    <row r="622" ht="15"/>
    <row r="623" ht="15"/>
    <row r="624" ht="15"/>
    <row r="625" ht="15"/>
    <row r="635" ht="15"/>
    <row r="636" ht="15"/>
    <row r="637" ht="15"/>
    <row r="638" ht="15"/>
    <row r="639" ht="15"/>
    <row r="640" ht="15"/>
    <row r="641" ht="15"/>
    <row r="642" ht="15"/>
    <row r="643" ht="15"/>
    <row r="644" ht="15"/>
    <row r="645"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61" ht="15"/>
    <row r="762" ht="15"/>
    <row r="763" ht="15"/>
    <row r="764" ht="15"/>
    <row r="765" ht="15"/>
    <row r="766" ht="15"/>
    <row r="767" ht="15"/>
    <row r="768" ht="15"/>
    <row r="769" ht="15"/>
    <row r="770" ht="15"/>
    <row r="772" ht="15"/>
    <row r="773"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45" ht="15"/>
    <row r="846" ht="15"/>
    <row r="847" ht="15"/>
    <row r="848" ht="15"/>
    <row r="849" ht="15"/>
    <row r="850" ht="15"/>
    <row r="851" ht="15"/>
    <row r="884" ht="15"/>
    <row r="885" ht="15"/>
    <row r="886" ht="15"/>
    <row r="887" ht="15"/>
    <row r="888" ht="15"/>
    <row r="889" ht="15"/>
    <row r="890" ht="15"/>
    <row r="891" ht="15"/>
    <row r="892" ht="15"/>
    <row r="893" ht="15"/>
    <row r="894" ht="15"/>
    <row r="895" ht="15"/>
    <row r="896" ht="15"/>
    <row r="898" ht="15"/>
    <row r="899" ht="15"/>
    <row r="900" ht="15"/>
    <row r="901" ht="15"/>
    <row r="902" ht="15"/>
    <row r="903" ht="15"/>
    <row r="904" ht="15"/>
    <row r="905" ht="15"/>
    <row r="906" ht="15"/>
    <row r="907" ht="15"/>
    <row r="908" ht="15"/>
    <row r="909" ht="15"/>
    <row r="910" ht="15"/>
    <row r="911" ht="15"/>
    <row r="912" ht="15"/>
    <row r="914" ht="15"/>
    <row r="915"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7" ht="15"/>
    <row r="959" ht="15"/>
    <row r="960" ht="15"/>
    <row r="961" ht="15"/>
    <row r="962" ht="15"/>
    <row r="963" ht="15"/>
    <row r="964" ht="15"/>
    <row r="965" ht="15"/>
    <row r="966" ht="15"/>
    <row r="989" ht="15"/>
    <row r="990" ht="15"/>
    <row r="991" ht="15"/>
    <row r="992" ht="15"/>
    <row r="993" ht="15"/>
    <row r="994" ht="15"/>
    <row r="995" ht="15"/>
    <row r="996" ht="15"/>
    <row r="997" ht="15"/>
    <row r="998" ht="15"/>
    <row r="999" ht="15"/>
    <row r="1000" ht="15"/>
    <row r="1001" ht="15"/>
    <row r="1002" ht="15"/>
    <row r="1003" ht="15"/>
    <row r="1004" ht="15"/>
    <row r="1005" ht="15"/>
    <row r="1018" ht="15"/>
    <row r="1019" ht="15"/>
    <row r="1020" ht="15"/>
    <row r="1021" ht="15"/>
    <row r="1022" ht="15"/>
    <row r="1023" ht="15"/>
    <row r="1024" ht="15"/>
    <row r="1025" ht="15"/>
    <row r="1026" ht="15"/>
    <row r="1092" ht="15"/>
    <row r="1093"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2" ht="15"/>
    <row r="1255" ht="15"/>
    <row r="1256" ht="15"/>
    <row r="1257" ht="15"/>
    <row r="1258" ht="15"/>
    <row r="1259" ht="15"/>
    <row r="1260" ht="15"/>
    <row r="1261"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2" ht="15"/>
    <row r="1343" ht="15"/>
    <row r="1344" ht="15"/>
    <row r="1345" ht="15"/>
    <row r="1346" ht="15"/>
    <row r="1347" ht="15"/>
    <row r="1348" ht="15"/>
    <row r="1349" ht="15"/>
    <row r="1350" ht="15"/>
    <row r="1351" ht="15"/>
    <row r="1352" ht="15"/>
    <row r="1353" ht="15"/>
    <row r="1354" ht="15"/>
    <row r="1355" ht="15"/>
    <row r="1356" ht="15"/>
    <row r="1357" ht="15"/>
    <row r="1380" ht="15"/>
    <row r="1381" ht="15"/>
    <row r="1382" ht="15"/>
    <row r="1383" ht="15"/>
    <row r="1384" ht="15"/>
    <row r="1385" ht="15"/>
    <row r="1386" ht="15"/>
    <row r="1387" ht="15"/>
    <row r="1388" ht="15"/>
    <row r="1389" ht="15"/>
    <row r="1390" ht="15"/>
    <row r="1392" ht="15"/>
    <row r="1393" ht="15"/>
    <row r="1394" ht="15"/>
    <row r="1395" ht="15"/>
    <row r="1398" ht="15"/>
    <row r="1399" ht="15"/>
    <row r="1400" ht="15"/>
    <row r="1401" ht="15"/>
    <row r="1402" ht="15"/>
    <row r="1403" ht="15"/>
    <row r="1404" ht="15"/>
    <row r="1405" ht="15"/>
    <row r="1406" ht="15"/>
    <row r="1407" ht="15"/>
    <row r="1408" ht="15"/>
    <row r="1409" ht="15"/>
    <row r="1410" ht="15"/>
    <row r="1411" ht="15"/>
    <row r="1412" ht="15"/>
    <row r="1413" ht="15"/>
    <row r="1414" ht="15"/>
  </sheetData>
  <sheetProtection password="D9BE" sheet="1" selectLockedCells="1"/>
  <mergeCells count="8">
    <mergeCell ref="A9:BC9"/>
    <mergeCell ref="C183:BC183"/>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2">
      <formula1>IF(E182="Select",-1,IF(E182="At Par",0,0))</formula1>
      <formula2>IF(E182="Select",-1,IF(E182="At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2">
      <formula1>0</formula1>
      <formula2>IF(E182&lt;&gt;"Select",99.9,0)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2">
      <formula1>0</formula1>
      <formula2>99.9</formula2>
    </dataValidation>
    <dataValidation type="list" allowBlank="1" showInputMessage="1" showErrorMessage="1" sqref="E182">
      <formula1>"Select, Excess (+), Less (-)"</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161 L162 L163 L164 L165 L166 L167 L168 L169 L170 L171 L172 L173 L174 L175 L176 L177 L178 L17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formula1>"INR"</formula1>
    </dataValidation>
    <dataValidation type="list" allowBlank="1" showInputMessage="1" showErrorMessage="1" sqref="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80">
      <formula1>"INR"</formula1>
    </dataValidation>
    <dataValidation type="decimal" allowBlank="1" showInputMessage="1" showErrorMessage="1" promptTitle="Rate Entry" prompt="Please enter VAT charges in Rupees for this item. " errorTitle="Invaid Entry" error="Only Numeric Values are allowed. " sqref="M14:M18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0">
      <formula1>0</formula1>
      <formula2>999999999999999</formula2>
    </dataValidation>
    <dataValidation allowBlank="1" showInputMessage="1" showErrorMessage="1" promptTitle="Itemcode/Make" prompt="Please enter text" sqref="C13:C180"/>
    <dataValidation type="decimal" allowBlank="1" showInputMessage="1" showErrorMessage="1" errorTitle="Invalid Entry" error="Only Numeric Values are allowed. " sqref="A13:A180">
      <formula1>0</formula1>
      <formula2>999999999999999</formula2>
    </dataValidation>
    <dataValidation type="list" showInputMessage="1" showErrorMessage="1" sqref="I13:I180">
      <formula1>"Excess(+), Less(-)"</formula1>
    </dataValidation>
    <dataValidation allowBlank="1" showInputMessage="1" showErrorMessage="1" promptTitle="Addition / Deduction" prompt="Please Choose the correct One" sqref="J13:J180"/>
    <dataValidation type="list" allowBlank="1" showInputMessage="1" showErrorMessage="1" sqref="K13:K180">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99" t="s">
        <v>3</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2019-01-10T06:51:32Z</cp:lastPrinted>
  <dcterms:created xsi:type="dcterms:W3CDTF">2009-01-30T06:42:42Z</dcterms:created>
  <dcterms:modified xsi:type="dcterms:W3CDTF">2019-11-26T09:08:23Z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