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1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<sst xmlns="http://schemas.openxmlformats.org/spreadsheetml/2006/main" count="1146" uniqueCount="385">
  <si>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</si>
  <si>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</si>
  <si>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</si>
  <si>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</si>
  <si>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</si>
  <si>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</si>
  <si>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</si>
  <si>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</si>
  <si>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</si>
  <si>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</si>
  <si>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</si>
  <si>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</si>
  <si>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</si>
  <si>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</si>
  <si>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</si>
  <si>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</si>
  <si>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</si>
  <si>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</si>
  <si>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</si>
  <si>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</si>
  <si>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</si>
  <si>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</si>
  <si>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</si>
  <si>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</si>
  <si>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</si>
  <si>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</si>
  <si>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</si>
  <si>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</si>
  <si>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</si>
  <si>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</si>
  <si>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</si>
  <si>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</si>
  <si>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</si>
  <si>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</si>
  <si>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</si>
  <si>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</si>
  <si>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</si>
  <si>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</si>
  <si>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</si>
  <si>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</si>
  <si>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</si>
  <si>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</si>
  <si>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</si>
  <si>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</si>
  <si>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</si>
  <si>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</si>
  <si>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</si>
  <si>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</si>
  <si>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</si>
  <si>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</si>
  <si>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</si>
  <si>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</si>
  <si>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</si>
  <si>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</si>
  <si>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</si>
  <si>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</si>
  <si>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</si>
  <si>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</si>
  <si>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</si>
  <si>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</si>
  <si>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</si>
  <si>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</si>
  <si>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</si>
  <si>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</si>
  <si>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</si>
  <si>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</si>
  <si>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</si>
  <si>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</si>
  <si>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</si>
  <si>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</si>
  <si>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</si>
  <si>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</si>
  <si>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</si>
  <si>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</si>
  <si>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</si>
  <si>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</si>
  <si>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</si>
  <si>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</si>
  <si>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</si>
  <si>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</si>
  <si>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</si>
  <si>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</si>
  <si>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</si>
  <si>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</si>
  <si>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</si>
  <si>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</si>
  <si>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</si>
  <si>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</si>
  <si>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</si>
  <si>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</si>
  <si>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</si>
  <si>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</si>
  <si>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</si>
  <si>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</si>
  <si>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</si>
  <si>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</si>
  <si>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</si>
  <si>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SqM</t>
  </si>
  <si>
    <t>CuM.</t>
  </si>
  <si>
    <t>Mtr.</t>
  </si>
  <si>
    <t>BI01010001010000000000000515BI0100001113</t>
  </si>
  <si>
    <t>BI01010001010000000000000515BI0100001114</t>
  </si>
  <si>
    <t>Sqm</t>
  </si>
  <si>
    <t>Civil works</t>
  </si>
  <si>
    <t>mtr</t>
  </si>
  <si>
    <t>Qntl</t>
  </si>
  <si>
    <t>Stripping off worn out plaster and raking out joints of walls, celings etc. upto any height and in any floor including removing rubbish within a lead of 75m as directed.</t>
  </si>
  <si>
    <t xml:space="preserve"> Dismantling R.C. floor, roof, beams etc. including cutting rods and removing rubbish as directed within a lead of 75 m. including stacking of steel bars. (a) In ground floor including roof.  ground floor</t>
  </si>
  <si>
    <t>Dismantling all types of plain cement concrete works, stacking serviceable materials at site and removing rubbish as directed within a lead of 75 m.  In ground floor including roof. (a) upto 150 mm. thick  ground floor</t>
  </si>
  <si>
    <t>Dismantling all types of masonry excepting cement concrete plain or reinforced, stacking serviceable materials at site and removing rubbish as directed within a lead of 75 m. a) In ground floor including roof.  ground floor</t>
  </si>
  <si>
    <t>Removalof rubbish,earth etc.from the working site and disposal of thesame beyond the compound, inconformity with the Municipal/Corporation Rules for such disposal,loading in to truckand cleaning the site in all respect as per direction of Engineer in charge</t>
  </si>
  <si>
    <t>(A) Filling in foundation or plinth by silver sand in layers not exceeding 150 mm as directed and consolidating the same by thorough saturation with water, ramming complete including the cost of supply of sand. (payment to be made on measurement of finished quantity)</t>
  </si>
  <si>
    <t>(I) Cement concrete with graded stone ballast (40 mm size excluding shuttering) In ground floor (A)With Pakur  Variety 1:3:6</t>
  </si>
  <si>
    <t xml:space="preserve"> Ordinary Cement concrete (mix 1:1.5:3) with graded stone chips (20 mm nominal size) excluding shuttering and reinforcement if any, in ground floor as per relevant IS codes. ground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</si>
  <si>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</si>
  <si>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</si>
  <si>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</si>
  <si>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Brick work with 1st class bricks in cement mortar (1:6) in (a) In foundation and plinth</t>
  </si>
  <si>
    <t xml:space="preserve"> 125 mm. thick brick work with 1st class bricks in cement mortar (1:4)in  Ground floor</t>
  </si>
  <si>
    <t>Labour for Chipping of concrete surface before taking up Plastering work.</t>
  </si>
  <si>
    <t xml:space="preserve"> 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</si>
  <si>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Ground floor</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</si>
  <si>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</si>
  <si>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Ground floor</t>
  </si>
  <si>
    <t>Net Cement Punning above 1.5mm thick in Wall dado,Window Sill Floor and Drain etc Note Cement 0.152 cum 100 Sqmts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</si>
  <si>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</si>
  <si>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</si>
  <si>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</si>
  <si>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</si>
  <si>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</si>
  <si>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</si>
  <si>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</si>
  <si>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</si>
  <si>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In Ground floor (Two Coat)</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</si>
  <si>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</si>
  <si>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</si>
  <si>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</si>
  <si>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</si>
  <si>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</si>
  <si>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(b) 32 mm thick shutters (single leaf)</t>
  </si>
  <si>
    <t>Panel shutters of door and window, as per design (each panel consisting of single plank without joint), including fitting and fixing the same in position but excluding the cost of hinge and other fittings.
(In case of non-supply of single plank, penal rate of reduction of 20% will be made)(iii) 35mm thick shutters with 19mm thick panel of size 30 to 45 cm.(a) Ordinary Teak Wood.     Ground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</si>
  <si>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</si>
  <si>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</si>
  <si>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</si>
  <si>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</si>
  <si>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</si>
  <si>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</si>
  <si>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</si>
  <si>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</si>
  <si>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</si>
  <si>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</si>
  <si>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</si>
  <si>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b) 25 mm thick</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</si>
  <si>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</si>
  <si>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t>
  </si>
  <si>
    <t xml:space="preserve"> White washing including cleaning and smoothening surface thoroughly.(b) Two coats (to be done on specific instruction).</t>
  </si>
  <si>
    <t>SANITARY &amp; PLUMBING WORKS  Supply of UPVC pipes (B Type) and fittings conforming to IS-13592-1992  (A) (i) Single Socketed 3 Mtr. Length  (a) 75 mm</t>
  </si>
  <si>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</si>
  <si>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</si>
  <si>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(A)  (B) Fittings  (i) Coupler  (a) 75 mm</t>
  </si>
  <si>
    <t xml:space="preserve">Supply of UPVC pipes (B Type) and fittings conforming to IS-13592-1992  (A)  (B) Fittings  (i) Coupler   b) 110 mm </t>
  </si>
  <si>
    <t xml:space="preserve">Supply of UPVC pipes (B Type) and fittings conforming to IS-13592-1992  (A)  (B) Fittings  (i) Coupler   c) 160 mm </t>
  </si>
  <si>
    <t>Supply of UPVC pipes (B Type) and fittings conforming to IS-13592-1992  (A)  (B) Fittings  (ii) Plain Tee   (a) 75 mm</t>
  </si>
  <si>
    <t xml:space="preserve">Supply of UPVC pipes (B Type) and fittings conforming to IS-13592-1992  (A)  (B) Fittings  (ii) Plain Tee  b) 110 mm </t>
  </si>
  <si>
    <t xml:space="preserve">Supply of UPVC pipes (B Type) and fittings conforming to IS-13592-1992  (A)  (B) Fittings  (ii) Plain Tee  c) 160 mm </t>
  </si>
  <si>
    <t>Supply of UPVC pipes (B Type) and fittings conforming to IS-13592-1992  (A)  (B) Fittings   (iii) Door Tee  (a) 75 mm</t>
  </si>
  <si>
    <t xml:space="preserve">Supply of UPVC pipes (B Type) and fittings conforming to IS-13592-1992  (A)  (B) Fittings   (iii) Door Tee  b) 110 mm </t>
  </si>
  <si>
    <t xml:space="preserve">Supply of UPVC pipes (B Type) and fittings conforming to IS-13592-1992  (A)  (B) Fittings   (iii) Door Tee  c) 160 mm </t>
  </si>
  <si>
    <t>Supply of UPVC pipes (B Type) and fittings conforming to IS-13592-1992  (A)  (B) Fittings   iv) Door Tee(LH) &amp; (RH)  (a) 75 mm</t>
  </si>
  <si>
    <t xml:space="preserve">Supply of UPVC pipes (B Type) and fittings conforming to IS-13592-1992  (A)  (B) Fittings   iv) Door Tee(LH) &amp; (RH)   b) 110 mm </t>
  </si>
  <si>
    <t>Supply of UPVC pipes (B Type) and fittings conforming to IS-13592-1992  (A)  (B) Fittings   v) Plain Y  (a) 75 mm</t>
  </si>
  <si>
    <t xml:space="preserve">Supply of UPVC pipes (B Type) and fittings conforming to IS-13592-1992  (A)  (B) Fittings   v) Plain Y   b) 110 mm </t>
  </si>
  <si>
    <t xml:space="preserve">Supply of UPVC pipes (B Type) and fittings conforming to IS-13592-1992  (A)  (B) Fittings   v) Plain Y    c) 160 mm </t>
  </si>
  <si>
    <t>Supply of UPVC pipes (B Type) and fittings conforming to IS-13592-1992  (A)  (B) Fittings x) Bend 87.5º  (a) 75 mm</t>
  </si>
  <si>
    <t xml:space="preserve">Supply of UPVC pipes (B Type) and fittings conforming to IS-13592-1992  (A)  (B) Fittings x) Bend 87.5º    b) 110 mm </t>
  </si>
  <si>
    <t xml:space="preserve">Supply of UPVC pipes (B Type) and fittings conforming to IS-13592-1992  (A)  (B) Fittings x) Bend 87.5º     c) 160 mm </t>
  </si>
  <si>
    <t>Supply of UPVC pipes (B Type) and fittings conforming to IS-13592-1992  (A)  (B) Fittings  xi) Door Bend (T.S.)   (a) 75 mm</t>
  </si>
  <si>
    <t xml:space="preserve">Supply of UPVC pipes (B Type) and fittings conforming to IS-13592-1992  (A)  (B) Fittings  xi) Door Bend (T.S.)   b) 110 mm </t>
  </si>
  <si>
    <t xml:space="preserve">Supply of UPVC pipes (B Type) and fittings conforming to IS-13592-1992  (A)  (B) Fittings  xi) Door Bend (T.S.)   c) 160 mm </t>
  </si>
  <si>
    <t>Supply of UPVC pipes (B Type) and fittings conforming to IS-13592-1992  (A)  (B) Fittings    xiv) Cross Tee with Door   (a) 75 mm</t>
  </si>
  <si>
    <t xml:space="preserve">Supply of UPVC pipes (B Type) and fittings conforming to IS-13592-1992  (A)  (B) Fittings    xiv) Cross Tee with Door   b) 110 mm </t>
  </si>
  <si>
    <t>Supply of UPVC pipes (B Type) and fittings conforming to IS-13592-1992  (A)  (B) Fittings   xv) Vent Cowl  (a) 75 mm</t>
  </si>
  <si>
    <t xml:space="preserve">Supply of UPVC pipes (B Type) and fittings conforming to IS-13592-1992  (A)  (B) Fittings   xv) Vent Cowl   b) 110 mm </t>
  </si>
  <si>
    <t xml:space="preserve">Supply of UPVC pipes (B Type) and fittings conforming to IS-13592-1992  (A)  (B) Fittings   xv) Vent Cowl   c) 160 mm </t>
  </si>
  <si>
    <t>Supply of UPVC pipes (B Type) and fittings conforming to IS-13592-1992  (A)  (B) Fittings  xvi) Pipe Clip  (a) 75 mm</t>
  </si>
  <si>
    <t xml:space="preserve">Supply of UPVC pipes (B Type) and fittings conforming to IS-13592-1992  (A)  (B) Fittings  xvi) Pipe Clip  b) 110 mm </t>
  </si>
  <si>
    <t xml:space="preserve">Supply of UPVC pipes (B Type) and fittings conforming to IS-13592-1992  (A)  (B) Fittings  xvi) Pipe Clip  c) 160 mm </t>
  </si>
  <si>
    <t>Supply of UPVC pipes (B Type) and fittings conforming to IS-13592-1992  (A)  (B) Fittings   xIv) Round Jali  75 mm</t>
  </si>
  <si>
    <t>Supply of UPVC pipes (B Type) and fittings conforming to IS-13592-1992  (A)  (B) Fittings  xIvi) Door Cap  (a) 75 mm</t>
  </si>
  <si>
    <t>Supply of UPVC pipes (B Type) and fittings conforming to IS-13592-1992  (A)  (B) Fittings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</si>
  <si>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</si>
  <si>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</si>
  <si>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</si>
  <si>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</si>
  <si>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</si>
  <si>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</si>
  <si>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</si>
  <si>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</si>
  <si>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</si>
  <si>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</si>
  <si>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</si>
  <si>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</si>
  <si>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</si>
  <si>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</si>
  <si>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</si>
  <si>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pedestal of approved make for wash basin (white)</t>
  </si>
  <si>
    <t>Supplying, fitting and fixing Anglo-Indian W.C. in white glazed vitreous china ware of approved make complete in position with necessary bolts, nuts etc.      With 'P' trap (without vent)</t>
  </si>
  <si>
    <t>Dismantling Orissa pattern W.C. including taking out of base concrete, if necessary, complete.</t>
  </si>
  <si>
    <t>Removing chokage of water closet.</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</si>
  <si>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</si>
  <si>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</si>
  <si>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</si>
  <si>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</si>
  <si>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</si>
  <si>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</si>
  <si>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</si>
  <si>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Supplying, fitting and fixing towel rail with two brackets. C.P. over brass
iii) 25 mm dia. and 750 mm long</t>
  </si>
  <si>
    <t>Supplying, fitting and fixing best quality Indian make mirror 5.5 mm thick with silvering as per I.S.I. specifications supported on fibre glass frame of any colour, frame size 550 mm X 400 mm</t>
  </si>
  <si>
    <t>Supplying P.V.C. water storage tank of approved quality with closed top
with lid (Black) - Multilayer (b) 1000 litre capacity</t>
  </si>
  <si>
    <t>Labour for hoisting plastic water storage tank.(i) Upto 1500 litre capacity.(a) Upto 1st story from G.L.</t>
  </si>
  <si>
    <t>Labour for punching hole in plastic water storage tank upto 50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</si>
  <si>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</si>
  <si>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</si>
  <si>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Removing sludge from septic tank, soak well etc. by methor labour including disposal of the same outside the compound as directed.Upto 20 users:-(a) Upto 20 users</t>
  </si>
  <si>
    <t>Cleaning silt of inspection pit.</t>
  </si>
  <si>
    <t>Dismantling &amp; Refixing pit cover</t>
  </si>
  <si>
    <t>Cleaning soak pit by removing the top slab and replacing inner filling with jhama bats and repairing the pit as necessary including fitting the slab.</t>
  </si>
  <si>
    <t>Cleaning silt of master trap pit.</t>
  </si>
  <si>
    <t>Supply &amp; fixing of 240V 32A DP MCB (Legrand) in DP SS enclosure (Legrand) incl earthing attachment. (Pwd page-D6,9 Item no.7;11)</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</si>
  <si>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63A DP MCB isolator &amp; necy. connection  --- 1 no
b) 6 to 25A SP MCB as required breaking capacity 
    10KA &amp; C characteristic                                    ---- 12 nos</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</si>
  <si>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25A SP MCB as required breaking capacity 
    10KA &amp; C characteristic                                    ---- 8 nos</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</si>
  <si>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2 x 6 sq mm</t>
  </si>
  <si>
    <t>Laying of the following XLPE Al armoured cable after  cutting floor /pavement / wall and making holes incl, embedding tha cable at an average depth as below  &amp; mending good the damages to original finish:-(Pwd page-F 3 Item no. 5)                                           2x 10 sq mm ( dp to spn)</t>
  </si>
  <si>
    <t>Laying of the following XLPE Al armoured cable after  cutting floor /pavement / wall and making holes incl, embedding tha cable at an average depth as below  &amp; mending good the damages to original finish:-(Pwd page-F 3 Item no. 5)                                         2 x6 sq mm</t>
  </si>
  <si>
    <t>Supply &amp; drawing of 1.1 Kv grade single core stranded 'FR' Pvc insulated &amp; unsheathed copper wire (brand appr by EIC) of the following sizes through alkathene pipe recessed in wall. (Pwd page-E9 Item no. 1)                                                                 2x4+1x2.5 sq mm though 25mm Alka Pipe(AC )</t>
  </si>
  <si>
    <t>Supply &amp; drawing of 1.1 Kv grade single core stranded 'FR' Pvc insulated &amp; unsheathed copper wire (brand appr by EIC) of the following sizes through alkathene pipe recessed in wall. (Pwd page-E9 Item no. 1)                                                                                              2x2.5+1x1.5 sqmm through 19mm Alka.pipe ( P/P)</t>
  </si>
  <si>
    <t>Supply &amp; drawing of 1.1 Kv grade single core stranded 'FR' Pvc insulated &amp; unsheathed copper wire (brand appr by EIC) of the following sizes through alkathene pipe recessed in wall. (Pwd page-E9 Item no. 1)                                                                                        3x1.5 sq mm through 19mm Alkathene pipe</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</si>
  <si>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6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</si>
  <si>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</si>
  <si>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</si>
  <si>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</si>
  <si>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</si>
  <si>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</si>
  <si>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</si>
  <si>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Supplying and fixing PVC Rigid Conduit 'FR' [Precision Make] on wall, ceiling with saddles and other accessories as required and mending good damages to building works(PWD page E-16 Item no.7)            20mm size</t>
  </si>
  <si>
    <t>Supplying and fixing PVC Rigid Conduit 'FR' [Precision Make] on wall, ceiling with saddles and other accessories as required and mending good damages to building works(PWD page E-16 Item no.7)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</si>
  <si>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19 mm dia 3mm thick polythene pipe without earth continuity wire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</si>
  <si>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25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</si>
  <si>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</si>
  <si>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</si>
  <si>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</si>
  <si>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</si>
  <si>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</si>
  <si>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</si>
  <si>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 xml:space="preserve">Supply &amp; delevery of 1.1 Kv grade XLPE Aluminium armoured cable(make Brand approved by EIC)                                                                                                                                                                                              2 x 6 sq mm </t>
  </si>
  <si>
    <t>Supply of  4' 20W single   LED Tube light fittings with mounting rail  (make Crompton  Cat.  No -IGP 131 LT8-16, 1X20w LT8-20-865-2-20W / philips) .</t>
  </si>
  <si>
    <t>Cum.</t>
  </si>
  <si>
    <t>MT.</t>
  </si>
  <si>
    <t>Sqm.</t>
  </si>
  <si>
    <t>Sq.M</t>
  </si>
  <si>
    <t>Rm</t>
  </si>
  <si>
    <t>Each</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</si>
  <si>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</si>
  <si>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</si>
  <si>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</si>
  <si>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</si>
  <si>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</si>
  <si>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</si>
  <si>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</si>
  <si>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</si>
  <si>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</si>
  <si>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</si>
  <si>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</si>
  <si>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</si>
  <si>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</si>
  <si>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</si>
  <si>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</si>
  <si>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</si>
  <si>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</si>
  <si>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</si>
  <si>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</si>
  <si>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</si>
  <si>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</si>
  <si>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</si>
  <si>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</si>
  <si>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</si>
  <si>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</si>
  <si>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</si>
  <si>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</si>
  <si>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</si>
  <si>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</si>
  <si>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</si>
  <si>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</si>
  <si>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</si>
  <si>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</si>
  <si>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</si>
  <si>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</si>
  <si>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</si>
  <si>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</si>
  <si>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</si>
  <si>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</si>
  <si>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</si>
  <si>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</si>
  <si>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</si>
  <si>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</si>
  <si>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</si>
  <si>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</si>
  <si>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</si>
  <si>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</si>
  <si>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</si>
  <si>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</si>
  <si>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</si>
  <si>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</si>
  <si>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</si>
  <si>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</si>
  <si>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</si>
  <si>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</si>
  <si>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</si>
  <si>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</si>
  <si>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</si>
  <si>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</si>
  <si>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</si>
  <si>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</si>
  <si>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</si>
  <si>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</si>
  <si>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</si>
  <si>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</si>
  <si>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</si>
  <si>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</si>
  <si>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</si>
  <si>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</si>
  <si>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</si>
  <si>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</si>
  <si>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</si>
  <si>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</si>
  <si>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</si>
  <si>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</si>
  <si>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</si>
  <si>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</si>
  <si>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</si>
  <si>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</si>
  <si>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</si>
  <si>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</si>
  <si>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</si>
  <si>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</si>
  <si>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</si>
  <si>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</si>
  <si>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</si>
  <si>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</si>
  <si>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</si>
  <si>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</si>
  <si>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</si>
  <si>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</si>
  <si>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</si>
  <si>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</si>
  <si>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</si>
  <si>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</si>
  <si>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</si>
  <si>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</si>
  <si>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</si>
  <si>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</si>
  <si>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</si>
  <si>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</si>
  <si>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</si>
  <si>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</si>
  <si>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</si>
  <si>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</si>
  <si>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</si>
  <si>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</si>
  <si>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</si>
  <si>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</si>
  <si>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</si>
  <si>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sq.m.</t>
  </si>
  <si>
    <t>each</t>
  </si>
  <si>
    <t>item</t>
  </si>
  <si>
    <t>set</t>
  </si>
  <si>
    <t>Pts</t>
  </si>
  <si>
    <t>quar</t>
  </si>
  <si>
    <r>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t>
    </r>
    <r>
      <rPr>
        <sz val="8"/>
        <rFont val="Calibri"/>
        <family val="2"/>
      </rPr>
      <t>R.C.C(1:1.5:3) bottom slab including supplying, fitting and fixing all necessry specials, fittings, S.W. tees, C.I. foot rest etc. including excavation earth in all sorts of soil, shoring, bailing out and pumping out water as</t>
    </r>
    <r>
      <rPr>
        <sz val="12"/>
        <rFont val="Calibri"/>
        <family val="2"/>
      </rPr>
      <t xml:space="preserve">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mm.Ventilation pipe &amp;Mosquito proof mesh, should be follwed as per IS:2470,Part- I.Payment will be made separetly on the basis of actual height based on relevant I.S.Code.    (ii) For 10 users
A) With Pakur variety. (SAIL/TATA/RINL)
</t>
    </r>
  </si>
  <si>
    <r>
      <rPr>
        <b/>
        <sz val="16"/>
        <rFont val="Calibri"/>
        <family val="2"/>
      </rPr>
      <t>Electrical schedule Items</t>
    </r>
    <r>
      <rPr>
        <sz val="12"/>
        <rFont val="Calibri"/>
        <family val="2"/>
      </rPr>
      <t xml:space="preserve">
Connecting &amp; dressing Meter looping system with 2 x 6 + 1 x 4 sq mm PVC insulated copper wire duly layed on the Ply board by link clip  from Bus Bar to Meters &amp; Meters to DP MCBs (Ave 4 meters)(Pwd page-E3,9 Item no. 1</t>
    </r>
  </si>
  <si>
    <t>Electrical Non schedule 
Dismenting the existing installation and depositing the dismenting materials to the authority and mending good the damages.</t>
  </si>
  <si>
    <r>
      <rPr>
        <b/>
        <sz val="14"/>
        <rFont val="Calibri"/>
        <family val="2"/>
      </rPr>
      <t xml:space="preserve">Electrical Non schedule </t>
    </r>
    <r>
      <rPr>
        <sz val="12"/>
        <rFont val="Calibri"/>
        <family val="2"/>
      </rPr>
      <t xml:space="preserve">
Supply &amp; delevery of 1.1 Kv grade XLPE Aluminium armoured cable(make Brand approved by EIC)                                                                                                                                                                                             2x10 sqmm</t>
    </r>
  </si>
  <si>
    <t xml:space="preserve">Tender Inviting Authority: The Additional Chief Engineer,  W.B.P.H&amp;.I.D.Corpn. Ltd. </t>
  </si>
  <si>
    <t xml:space="preserve">Name of Work: Repair, Renovation and Upgradation of two nos. Single storied Officers Quarter and Single Storied L.S. Quarter at Basanti P.S. in Baruipur Police District under the District of South 24 Parganas. </t>
  </si>
  <si>
    <t>Contract No:  WBPHIDCL/Addl.CE/NIT- 136(e)/2019-2020 (1st Call) Sl. No. 4</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</si>
</sst>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2"/>
      <name val="Calibri"/>
      <family val="2"/>
    </font>
    <font>
      <b/>
      <sz val="14"/>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0">
    <xf numFmtId="0" fontId="0" fillId="0" borderId="0" xfId="0" applyFont="1" applyAlignment="1">
      <alignment/>
    </xf>
    <xf numFmtId="0" fontId="3" fillId="0" borderId="0" xfId="58" applyNumberFormat="1" applyFont="1" applyFill="1" applyBorder="1" applyAlignment="1">
      <alignment vertical="center"/>
      <protection/>
    </xf>
    <xf numFmtId="0" fontId="67" fillId="0" borderId="0" xfId="58" applyNumberFormat="1" applyFont="1" applyFill="1" applyBorder="1" applyAlignment="1" applyProtection="1">
      <alignment vertical="center"/>
      <protection locked="0"/>
    </xf>
    <xf numFmtId="0" fontId="67"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8"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7"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7"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7"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7"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7" fillId="0" borderId="0" xfId="58" applyNumberFormat="1" applyFont="1" applyFill="1" applyAlignment="1" applyProtection="1">
      <alignment vertical="top"/>
      <protection/>
    </xf>
    <xf numFmtId="0" fontId="0" fillId="0" borderId="0" xfId="58" applyNumberFormat="1" applyFill="1">
      <alignment/>
      <protection/>
    </xf>
    <xf numFmtId="0" fontId="69" fillId="0" borderId="0" xfId="58" applyNumberFormat="1" applyFont="1" applyFill="1">
      <alignment/>
      <protection/>
    </xf>
    <xf numFmtId="0" fontId="70"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1"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2" fillId="33" borderId="10" xfId="64" applyNumberFormat="1" applyFont="1" applyFill="1" applyBorder="1" applyAlignment="1" applyProtection="1">
      <alignment vertical="center" wrapText="1"/>
      <protection locked="0"/>
    </xf>
    <xf numFmtId="0" fontId="73"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4" fillId="0" borderId="11" xfId="64" applyNumberFormat="1" applyFont="1" applyFill="1" applyBorder="1" applyAlignment="1">
      <alignment vertical="top"/>
      <protection/>
    </xf>
    <xf numFmtId="10" fontId="75"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2" fontId="6" fillId="0" borderId="17" xfId="64" applyNumberFormat="1" applyFont="1" applyFill="1" applyBorder="1" applyAlignment="1">
      <alignmen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4" applyNumberFormat="1" applyFont="1" applyFill="1" applyBorder="1" applyAlignment="1">
      <alignment horizontal="right" vertical="center" readingOrder="1"/>
      <protection/>
    </xf>
    <xf numFmtId="172" fontId="2" fillId="0" borderId="20"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4" applyNumberFormat="1" applyFont="1" applyFill="1" applyBorder="1" applyAlignment="1">
      <alignment horizontal="right" vertical="center" readingOrder="1"/>
      <protection/>
    </xf>
    <xf numFmtId="2" fontId="2" fillId="0" borderId="20"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6" fillId="0" borderId="17" xfId="64" applyNumberFormat="1" applyFont="1" applyFill="1" applyBorder="1" applyAlignment="1">
      <alignment horizontal="left" vertical="center" wrapText="1" readingOrder="1"/>
      <protection/>
    </xf>
    <xf numFmtId="0" fontId="73"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0" fontId="18" fillId="0" borderId="11" xfId="0" applyFont="1" applyFill="1" applyBorder="1" applyAlignment="1">
      <alignment horizontal="justify" vertical="top" wrapText="1"/>
    </xf>
    <xf numFmtId="0" fontId="77" fillId="0" borderId="11" xfId="0" applyFont="1" applyFill="1" applyBorder="1" applyAlignment="1">
      <alignment horizontal="left" vertical="top" wrapText="1"/>
    </xf>
    <xf numFmtId="0" fontId="77" fillId="0" borderId="11" xfId="0" applyFont="1" applyFill="1" applyBorder="1" applyAlignment="1">
      <alignment horizontal="justify" vertical="top" wrapText="1"/>
    </xf>
    <xf numFmtId="0" fontId="18" fillId="0" borderId="11" xfId="0" applyFont="1" applyFill="1" applyBorder="1" applyAlignment="1">
      <alignment vertical="top"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top" wrapText="1"/>
    </xf>
    <xf numFmtId="174" fontId="77" fillId="0" borderId="11" xfId="0" applyNumberFormat="1" applyFont="1" applyFill="1" applyBorder="1" applyAlignment="1">
      <alignment horizontal="center" vertical="center" readingOrder="1"/>
    </xf>
    <xf numFmtId="0" fontId="77" fillId="0" borderId="11" xfId="0" applyFont="1" applyFill="1" applyBorder="1" applyAlignment="1">
      <alignment horizontal="center" vertical="center" readingOrder="1"/>
    </xf>
    <xf numFmtId="2" fontId="18" fillId="0" borderId="11" xfId="0" applyNumberFormat="1" applyFont="1" applyFill="1" applyBorder="1" applyAlignment="1">
      <alignment horizontal="center" vertical="center" readingOrder="1"/>
    </xf>
    <xf numFmtId="2" fontId="77" fillId="0" borderId="11" xfId="0" applyNumberFormat="1" applyFont="1" applyFill="1" applyBorder="1" applyAlignment="1">
      <alignment horizontal="center" vertical="center" readingOrder="1"/>
    </xf>
    <xf numFmtId="174" fontId="18" fillId="0" borderId="11" xfId="0" applyNumberFormat="1" applyFont="1" applyFill="1" applyBorder="1" applyAlignment="1">
      <alignment horizontal="center" vertical="center" wrapText="1" readingOrder="1"/>
    </xf>
    <xf numFmtId="174" fontId="18" fillId="0" borderId="11" xfId="64" applyNumberFormat="1" applyFont="1" applyFill="1" applyBorder="1" applyAlignment="1">
      <alignment horizontal="center" vertical="center" readingOrder="1"/>
      <protection/>
    </xf>
    <xf numFmtId="0" fontId="18" fillId="0" borderId="11" xfId="58" applyNumberFormat="1" applyFont="1" applyFill="1" applyBorder="1" applyAlignment="1">
      <alignment horizontal="center" vertical="center" readingOrder="1"/>
      <protection/>
    </xf>
    <xf numFmtId="172" fontId="18" fillId="0" borderId="11" xfId="64" applyNumberFormat="1" applyFont="1" applyFill="1" applyBorder="1" applyAlignment="1">
      <alignment horizontal="center" vertical="center" readingOrder="1"/>
      <protection/>
    </xf>
    <xf numFmtId="2" fontId="3" fillId="0" borderId="0" xfId="58" applyNumberFormat="1" applyFont="1" applyFill="1" applyAlignment="1">
      <alignment vertical="top"/>
      <protection/>
    </xf>
    <xf numFmtId="43"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8"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8"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2 2"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alis%20Basanti%20%20ps%20QT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S BOQ"/>
      <sheetName val="PS Civil Qty"/>
      <sheetName val="Abs "/>
      <sheetName val="Emt"/>
      <sheetName val="Mesur"/>
      <sheetName val="CONC. (1)"/>
      <sheetName val="CONC.(2)"/>
      <sheetName val="Barrack"/>
      <sheetName val="BARRACK CIVIL QNTY"/>
      <sheetName val="Canteen BOQ"/>
      <sheetName val="canteen civil qnty"/>
      <sheetName val="PS CIVIL QNTY NEW"/>
      <sheetName val="PRE"/>
      <sheetName val="Abstract (2)"/>
    </sheetNames>
    <sheetDataSet>
      <sheetData sheetId="2">
        <row r="12">
          <cell r="D12">
            <v>1076925.1704839359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R171"/>
  <sheetViews>
    <sheetView showGridLines="0" view="pageBreakPreview" zoomScale="80" zoomScaleNormal="70" zoomScaleSheetLayoutView="80" zoomScalePageLayoutView="0" workbookViewId="0" topLeftCell="A1">
      <selection activeCell="A7" sqref="A7:BC7"/>
    </sheetView>
  </sheetViews>
  <sheetFormatPr defaultColWidth="9.140625" defaultRowHeight="15"/>
  <cols>
    <col min="1" max="1" width="13.57421875" style="20" customWidth="1"/>
    <col min="2" max="2" width="58.7109375" style="71" customWidth="1"/>
    <col min="3" max="3" width="27.8515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49.8515625" style="20" customWidth="1"/>
    <col min="56" max="56" width="9.140625" style="20" hidden="1" customWidth="1"/>
    <col min="57" max="57" width="12.421875" style="20" hidden="1" customWidth="1"/>
    <col min="58" max="221" width="9.140625" style="20" customWidth="1"/>
    <col min="222" max="226" width="9.140625" style="21" customWidth="1"/>
    <col min="227" max="16384" width="9.140625" style="20" customWidth="1"/>
  </cols>
  <sheetData>
    <row r="1" spans="1:226" s="1" customFormat="1" ht="27" customHeight="1">
      <c r="A1" s="93" t="str">
        <f>B2&amp;" BoQ"</f>
        <v>Percentage BoQ</v>
      </c>
      <c r="B1" s="93"/>
      <c r="C1" s="93"/>
      <c r="D1" s="93"/>
      <c r="E1" s="93"/>
      <c r="F1" s="93"/>
      <c r="G1" s="93"/>
      <c r="H1" s="93"/>
      <c r="I1" s="93"/>
      <c r="J1" s="93"/>
      <c r="K1" s="93"/>
      <c r="L1" s="93"/>
      <c r="O1" s="2"/>
      <c r="P1" s="2"/>
      <c r="Q1" s="3"/>
      <c r="HN1" s="3"/>
      <c r="HO1" s="3"/>
      <c r="HP1" s="3"/>
      <c r="HQ1" s="3"/>
      <c r="HR1" s="3"/>
    </row>
    <row r="2" spans="1:17" s="1" customFormat="1" ht="25.5" customHeight="1" hidden="1">
      <c r="A2" s="22" t="s">
        <v>4</v>
      </c>
      <c r="B2" s="22" t="s">
        <v>63</v>
      </c>
      <c r="C2" s="22" t="s">
        <v>5</v>
      </c>
      <c r="D2" s="22" t="s">
        <v>6</v>
      </c>
      <c r="E2" s="22" t="s">
        <v>7</v>
      </c>
      <c r="J2" s="4"/>
      <c r="K2" s="4"/>
      <c r="L2" s="4"/>
      <c r="O2" s="2"/>
      <c r="P2" s="2"/>
      <c r="Q2" s="3"/>
    </row>
    <row r="3" spans="1:226" s="1" customFormat="1" ht="30" customHeight="1" hidden="1">
      <c r="A3" s="1" t="s">
        <v>68</v>
      </c>
      <c r="C3" s="1" t="s">
        <v>67</v>
      </c>
      <c r="HN3" s="3"/>
      <c r="HO3" s="3"/>
      <c r="HP3" s="3"/>
      <c r="HQ3" s="3"/>
      <c r="HR3" s="3"/>
    </row>
    <row r="4" spans="1:226" s="5" customFormat="1" ht="30.75" customHeight="1">
      <c r="A4" s="94" t="s">
        <v>382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HN4" s="6"/>
      <c r="HO4" s="6"/>
      <c r="HP4" s="6"/>
      <c r="HQ4" s="6"/>
      <c r="HR4" s="6"/>
    </row>
    <row r="5" spans="1:226" s="5" customFormat="1" ht="30.75" customHeight="1">
      <c r="A5" s="94" t="s">
        <v>383</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HN5" s="6"/>
      <c r="HO5" s="6"/>
      <c r="HP5" s="6"/>
      <c r="HQ5" s="6"/>
      <c r="HR5" s="6"/>
    </row>
    <row r="6" spans="1:226" s="5" customFormat="1" ht="30.75" customHeight="1">
      <c r="A6" s="94" t="s">
        <v>384</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HN6" s="6"/>
      <c r="HO6" s="6"/>
      <c r="HP6" s="6"/>
      <c r="HQ6" s="6"/>
      <c r="HR6" s="6"/>
    </row>
    <row r="7" spans="1:226"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HN7" s="6"/>
      <c r="HO7" s="6"/>
      <c r="HP7" s="6"/>
      <c r="HQ7" s="6"/>
      <c r="HR7" s="6"/>
    </row>
    <row r="8" spans="1:226" s="7" customFormat="1" ht="37.5" customHeight="1">
      <c r="A8" s="23" t="s">
        <v>9</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HN8" s="8"/>
      <c r="HO8" s="8"/>
      <c r="HP8" s="8"/>
      <c r="HQ8" s="8"/>
      <c r="HR8" s="8"/>
    </row>
    <row r="9" spans="1:226" s="9" customFormat="1" ht="61.5" customHeight="1">
      <c r="A9" s="88" t="s">
        <v>10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HN9" s="10"/>
      <c r="HO9" s="10"/>
      <c r="HP9" s="10"/>
      <c r="HQ9" s="10"/>
      <c r="HR9" s="10"/>
    </row>
    <row r="10" spans="1:226" s="12" customFormat="1" ht="18.75" customHeight="1">
      <c r="A10" s="63" t="s">
        <v>11</v>
      </c>
      <c r="B10" s="14" t="s">
        <v>12</v>
      </c>
      <c r="C10" s="66"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N10" s="13"/>
      <c r="HO10" s="13"/>
      <c r="HP10" s="13"/>
      <c r="HQ10" s="13"/>
      <c r="HR10" s="13"/>
    </row>
    <row r="11" spans="1:226" s="12" customFormat="1" ht="67.5" customHeight="1">
      <c r="A11" s="63" t="s">
        <v>0</v>
      </c>
      <c r="B11" s="14" t="s">
        <v>17</v>
      </c>
      <c r="C11" s="66"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N11" s="13"/>
      <c r="HO11" s="13"/>
      <c r="HP11" s="13"/>
      <c r="HQ11" s="13"/>
      <c r="HR11" s="13"/>
    </row>
    <row r="12" spans="1:226" s="12" customFormat="1" ht="15">
      <c r="A12" s="64">
        <v>1</v>
      </c>
      <c r="B12" s="14">
        <v>2</v>
      </c>
      <c r="C12" s="67">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N12" s="13"/>
      <c r="HO12" s="13"/>
      <c r="HP12" s="13"/>
      <c r="HQ12" s="13"/>
      <c r="HR12" s="13"/>
    </row>
    <row r="13" spans="1:226" s="15" customFormat="1" ht="27">
      <c r="A13" s="65">
        <v>1</v>
      </c>
      <c r="B13" s="43" t="s">
        <v>103</v>
      </c>
      <c r="C13" s="68"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HN13" s="16">
        <v>1</v>
      </c>
      <c r="HO13" s="16" t="s">
        <v>35</v>
      </c>
      <c r="HP13" s="16" t="s">
        <v>36</v>
      </c>
      <c r="HQ13" s="16">
        <v>10</v>
      </c>
      <c r="HR13" s="16" t="s">
        <v>37</v>
      </c>
    </row>
    <row r="14" spans="1:226" s="15" customFormat="1" ht="84.75" customHeight="1">
      <c r="A14" s="65">
        <v>2</v>
      </c>
      <c r="B14" s="72" t="s">
        <v>106</v>
      </c>
      <c r="C14" s="68" t="s">
        <v>100</v>
      </c>
      <c r="D14" s="78">
        <v>545.265</v>
      </c>
      <c r="E14" s="79" t="s">
        <v>256</v>
      </c>
      <c r="F14" s="80">
        <v>21.49</v>
      </c>
      <c r="G14" s="58"/>
      <c r="H14" s="48"/>
      <c r="I14" s="47" t="s">
        <v>39</v>
      </c>
      <c r="J14" s="49">
        <v>1</v>
      </c>
      <c r="K14" s="50" t="s">
        <v>64</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61">
        <f>total_amount_ba($B$2,$D$2,D14,F14,J14,K14,M14)</f>
        <v>11717.74</v>
      </c>
      <c r="BB14" s="62">
        <f>BA14+SUM(N14:AZ14)</f>
        <v>11717.74</v>
      </c>
      <c r="BC14" s="57" t="str">
        <f>SpellNumber(L14,BB14)</f>
        <v>INR  Eleven Thousand Seven Hundred &amp; Seventeen  and Paise Seventy Four Only</v>
      </c>
      <c r="BD14" s="15">
        <f>ROUND(F14*1.12*1.01,2)</f>
        <v>24.31</v>
      </c>
      <c r="BE14" s="15">
        <f>ROUND(F14*1.12*1.01,2)</f>
        <v>24.31</v>
      </c>
      <c r="HN14" s="16">
        <v>2</v>
      </c>
      <c r="HO14" s="16" t="s">
        <v>35</v>
      </c>
      <c r="HP14" s="16" t="s">
        <v>44</v>
      </c>
      <c r="HQ14" s="16">
        <v>10</v>
      </c>
      <c r="HR14" s="16" t="s">
        <v>38</v>
      </c>
    </row>
    <row r="15" spans="1:226" s="15" customFormat="1" ht="90.75" customHeight="1">
      <c r="A15" s="65">
        <v>3</v>
      </c>
      <c r="B15" s="72" t="s">
        <v>107</v>
      </c>
      <c r="C15" s="68" t="s">
        <v>101</v>
      </c>
      <c r="D15" s="78">
        <v>0.3</v>
      </c>
      <c r="E15" s="79" t="s">
        <v>256</v>
      </c>
      <c r="F15" s="80">
        <v>2212.63</v>
      </c>
      <c r="G15" s="58"/>
      <c r="H15" s="48"/>
      <c r="I15" s="47" t="s">
        <v>39</v>
      </c>
      <c r="J15" s="49">
        <v>1</v>
      </c>
      <c r="K15" s="50" t="s">
        <v>64</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total_amount_ba($B$2,$D$2,D15,F15,J15,K15,M15)</f>
        <v>663.79</v>
      </c>
      <c r="BB15" s="62">
        <f>BA15+SUM(N15:AZ15)</f>
        <v>663.79</v>
      </c>
      <c r="BC15" s="57" t="str">
        <f>SpellNumber(L15,BB15)</f>
        <v>INR  Six Hundred &amp; Sixty Three  and Paise Seventy Nine Only</v>
      </c>
      <c r="BD15" s="15">
        <f aca="true" t="shared" si="0" ref="BD15:BD56">ROUND(F15*1.12*1.01,2)</f>
        <v>2502.93</v>
      </c>
      <c r="BE15" s="15">
        <f aca="true" t="shared" si="1" ref="BE15:BE78">ROUND(F15*1.12*1.01,2)</f>
        <v>2502.93</v>
      </c>
      <c r="HN15" s="16">
        <v>2</v>
      </c>
      <c r="HO15" s="16" t="s">
        <v>35</v>
      </c>
      <c r="HP15" s="16" t="s">
        <v>44</v>
      </c>
      <c r="HQ15" s="16">
        <v>10</v>
      </c>
      <c r="HR15" s="16" t="s">
        <v>38</v>
      </c>
    </row>
    <row r="16" spans="1:226" s="15" customFormat="1" ht="87" customHeight="1">
      <c r="A16" s="65">
        <v>4</v>
      </c>
      <c r="B16" s="72" t="s">
        <v>108</v>
      </c>
      <c r="C16" s="68" t="s">
        <v>43</v>
      </c>
      <c r="D16" s="78">
        <v>5</v>
      </c>
      <c r="E16" s="80" t="s">
        <v>256</v>
      </c>
      <c r="F16" s="80">
        <v>1062.2</v>
      </c>
      <c r="G16" s="58"/>
      <c r="H16" s="48"/>
      <c r="I16" s="47" t="s">
        <v>39</v>
      </c>
      <c r="J16" s="49">
        <v>1</v>
      </c>
      <c r="K16" s="50" t="s">
        <v>64</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61">
        <f>total_amount_ba($B$2,$D$2,D16,F16,J16,K16,M16)</f>
        <v>5311</v>
      </c>
      <c r="BB16" s="62">
        <f>BA16+SUM(N16:AZ16)</f>
        <v>5311</v>
      </c>
      <c r="BC16" s="57" t="str">
        <f>SpellNumber(L16,BB16)</f>
        <v>INR  Five Thousand Three Hundred &amp; Eleven  Only</v>
      </c>
      <c r="BD16" s="15">
        <f t="shared" si="0"/>
        <v>1201.56</v>
      </c>
      <c r="BE16" s="15">
        <f t="shared" si="1"/>
        <v>1201.56</v>
      </c>
      <c r="HN16" s="16">
        <v>2</v>
      </c>
      <c r="HO16" s="16" t="s">
        <v>35</v>
      </c>
      <c r="HP16" s="16" t="s">
        <v>44</v>
      </c>
      <c r="HQ16" s="16">
        <v>10</v>
      </c>
      <c r="HR16" s="16" t="s">
        <v>38</v>
      </c>
    </row>
    <row r="17" spans="1:226" s="15" customFormat="1" ht="90.75" customHeight="1">
      <c r="A17" s="65">
        <v>5</v>
      </c>
      <c r="B17" s="73" t="s">
        <v>109</v>
      </c>
      <c r="C17" s="68" t="s">
        <v>45</v>
      </c>
      <c r="D17" s="78">
        <v>0.5</v>
      </c>
      <c r="E17" s="79" t="s">
        <v>256</v>
      </c>
      <c r="F17" s="81">
        <v>505.65</v>
      </c>
      <c r="G17" s="58"/>
      <c r="H17" s="48"/>
      <c r="I17" s="47" t="s">
        <v>39</v>
      </c>
      <c r="J17" s="49">
        <v>1</v>
      </c>
      <c r="K17" s="50" t="s">
        <v>64</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61">
        <f aca="true" t="shared" si="2" ref="BA17:BA55">total_amount_ba($B$2,$D$2,D17,F17,J17,K17,M17)</f>
        <v>252.83</v>
      </c>
      <c r="BB17" s="62">
        <f aca="true" t="shared" si="3" ref="BB17:BB55">BA17+SUM(N17:AZ17)</f>
        <v>252.83</v>
      </c>
      <c r="BC17" s="57" t="str">
        <f aca="true" t="shared" si="4" ref="BC17:BC55">SpellNumber(L17,BB17)</f>
        <v>INR  Two Hundred &amp; Fifty Two  and Paise Eighty Three Only</v>
      </c>
      <c r="BD17" s="15">
        <f t="shared" si="0"/>
        <v>571.99</v>
      </c>
      <c r="BE17" s="15">
        <f t="shared" si="1"/>
        <v>571.99</v>
      </c>
      <c r="HN17" s="16">
        <v>3</v>
      </c>
      <c r="HO17" s="16" t="s">
        <v>46</v>
      </c>
      <c r="HP17" s="16" t="s">
        <v>47</v>
      </c>
      <c r="HQ17" s="16">
        <v>10</v>
      </c>
      <c r="HR17" s="16" t="s">
        <v>38</v>
      </c>
    </row>
    <row r="18" spans="1:226" s="15" customFormat="1" ht="126" customHeight="1">
      <c r="A18" s="65">
        <v>6</v>
      </c>
      <c r="B18" s="72" t="s">
        <v>110</v>
      </c>
      <c r="C18" s="68" t="s">
        <v>48</v>
      </c>
      <c r="D18" s="78">
        <v>4</v>
      </c>
      <c r="E18" s="79" t="s">
        <v>98</v>
      </c>
      <c r="F18" s="80">
        <v>187.78</v>
      </c>
      <c r="G18" s="58"/>
      <c r="H18" s="48"/>
      <c r="I18" s="47" t="s">
        <v>39</v>
      </c>
      <c r="J18" s="49">
        <v>1</v>
      </c>
      <c r="K18" s="50" t="s">
        <v>64</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61">
        <f t="shared" si="2"/>
        <v>751.12</v>
      </c>
      <c r="BB18" s="62">
        <f t="shared" si="3"/>
        <v>751.12</v>
      </c>
      <c r="BC18" s="57" t="str">
        <f t="shared" si="4"/>
        <v>INR  Seven Hundred &amp; Fifty One  and Paise Twelve Only</v>
      </c>
      <c r="BD18" s="15">
        <f t="shared" si="0"/>
        <v>212.42</v>
      </c>
      <c r="BE18" s="15">
        <f t="shared" si="1"/>
        <v>212.42</v>
      </c>
      <c r="HN18" s="16">
        <v>1.01</v>
      </c>
      <c r="HO18" s="16" t="s">
        <v>40</v>
      </c>
      <c r="HP18" s="16" t="s">
        <v>36</v>
      </c>
      <c r="HQ18" s="16">
        <v>123.223</v>
      </c>
      <c r="HR18" s="16" t="s">
        <v>38</v>
      </c>
    </row>
    <row r="19" spans="1:226" s="15" customFormat="1" ht="111.75" customHeight="1">
      <c r="A19" s="65">
        <v>7</v>
      </c>
      <c r="B19" s="72" t="s">
        <v>111</v>
      </c>
      <c r="C19" s="68" t="s">
        <v>49</v>
      </c>
      <c r="D19" s="78">
        <v>6.218</v>
      </c>
      <c r="E19" s="80" t="s">
        <v>98</v>
      </c>
      <c r="F19" s="80">
        <v>1059.04</v>
      </c>
      <c r="G19" s="58"/>
      <c r="H19" s="48"/>
      <c r="I19" s="47" t="s">
        <v>39</v>
      </c>
      <c r="J19" s="49">
        <v>1</v>
      </c>
      <c r="K19" s="50" t="s">
        <v>64</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61">
        <f t="shared" si="2"/>
        <v>6585.11</v>
      </c>
      <c r="BB19" s="62">
        <f t="shared" si="3"/>
        <v>6585.11</v>
      </c>
      <c r="BC19" s="57" t="str">
        <f t="shared" si="4"/>
        <v>INR  Six Thousand Five Hundred &amp; Eighty Five  and Paise Eleven Only</v>
      </c>
      <c r="BD19" s="15">
        <f t="shared" si="0"/>
        <v>1197.99</v>
      </c>
      <c r="BE19" s="15">
        <f t="shared" si="1"/>
        <v>1197.99</v>
      </c>
      <c r="HN19" s="16">
        <v>1.02</v>
      </c>
      <c r="HO19" s="16" t="s">
        <v>41</v>
      </c>
      <c r="HP19" s="16" t="s">
        <v>42</v>
      </c>
      <c r="HQ19" s="16">
        <v>213</v>
      </c>
      <c r="HR19" s="16" t="s">
        <v>38</v>
      </c>
    </row>
    <row r="20" spans="1:226" s="15" customFormat="1" ht="74.25" customHeight="1">
      <c r="A20" s="65">
        <v>8</v>
      </c>
      <c r="B20" s="72" t="s">
        <v>112</v>
      </c>
      <c r="C20" s="68" t="s">
        <v>50</v>
      </c>
      <c r="D20" s="78">
        <v>5</v>
      </c>
      <c r="E20" s="80" t="s">
        <v>256</v>
      </c>
      <c r="F20" s="80">
        <v>6081.33</v>
      </c>
      <c r="G20" s="58"/>
      <c r="H20" s="48"/>
      <c r="I20" s="47" t="s">
        <v>39</v>
      </c>
      <c r="J20" s="49">
        <v>1</v>
      </c>
      <c r="K20" s="50" t="s">
        <v>64</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61">
        <f t="shared" si="2"/>
        <v>30406.65</v>
      </c>
      <c r="BB20" s="62">
        <f t="shared" si="3"/>
        <v>30406.65</v>
      </c>
      <c r="BC20" s="57" t="str">
        <f t="shared" si="4"/>
        <v>INR  Thirty Thousand Four Hundred &amp; Six  and Paise Sixty Five Only</v>
      </c>
      <c r="BD20" s="15">
        <f t="shared" si="0"/>
        <v>6879.2</v>
      </c>
      <c r="BE20" s="15">
        <f t="shared" si="1"/>
        <v>6879.2</v>
      </c>
      <c r="HN20" s="16">
        <v>2</v>
      </c>
      <c r="HO20" s="16" t="s">
        <v>35</v>
      </c>
      <c r="HP20" s="16" t="s">
        <v>44</v>
      </c>
      <c r="HQ20" s="16">
        <v>10</v>
      </c>
      <c r="HR20" s="16" t="s">
        <v>38</v>
      </c>
    </row>
    <row r="21" spans="1:226" s="15" customFormat="1" ht="90.75" customHeight="1">
      <c r="A21" s="65">
        <v>9</v>
      </c>
      <c r="B21" s="72" t="s">
        <v>113</v>
      </c>
      <c r="C21" s="68" t="s">
        <v>51</v>
      </c>
      <c r="D21" s="78">
        <v>4</v>
      </c>
      <c r="E21" s="80" t="s">
        <v>256</v>
      </c>
      <c r="F21" s="80">
        <v>7238.55</v>
      </c>
      <c r="G21" s="58"/>
      <c r="H21" s="48"/>
      <c r="I21" s="47" t="s">
        <v>39</v>
      </c>
      <c r="J21" s="49">
        <v>1</v>
      </c>
      <c r="K21" s="50" t="s">
        <v>64</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61">
        <f t="shared" si="2"/>
        <v>28954.2</v>
      </c>
      <c r="BB21" s="62">
        <f>BA21+SUM(N21:AZ21)</f>
        <v>28954.2</v>
      </c>
      <c r="BC21" s="57" t="str">
        <f>SpellNumber(L21,BB21)</f>
        <v>INR  Twenty Eight Thousand Nine Hundred &amp; Fifty Four  and Paise Twenty Only</v>
      </c>
      <c r="BD21" s="15">
        <f t="shared" si="0"/>
        <v>8188.25</v>
      </c>
      <c r="BE21" s="15">
        <f t="shared" si="1"/>
        <v>8188.25</v>
      </c>
      <c r="HN21" s="16">
        <v>2</v>
      </c>
      <c r="HO21" s="16" t="s">
        <v>35</v>
      </c>
      <c r="HP21" s="16" t="s">
        <v>44</v>
      </c>
      <c r="HQ21" s="16">
        <v>10</v>
      </c>
      <c r="HR21" s="16" t="s">
        <v>38</v>
      </c>
    </row>
    <row r="22" spans="1:226" s="15" customFormat="1" ht="228" customHeight="1">
      <c r="A22" s="65">
        <v>10</v>
      </c>
      <c r="B22" s="72" t="s">
        <v>114</v>
      </c>
      <c r="C22" s="68" t="s">
        <v>52</v>
      </c>
      <c r="D22" s="78">
        <v>0.75</v>
      </c>
      <c r="E22" s="79" t="s">
        <v>256</v>
      </c>
      <c r="F22" s="80">
        <v>7823.38</v>
      </c>
      <c r="G22" s="58"/>
      <c r="H22" s="48"/>
      <c r="I22" s="47" t="s">
        <v>39</v>
      </c>
      <c r="J22" s="49">
        <v>1</v>
      </c>
      <c r="K22" s="50" t="s">
        <v>64</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61">
        <f t="shared" si="2"/>
        <v>5867.54</v>
      </c>
      <c r="BB22" s="62">
        <f>BA22+SUM(N22:AZ22)</f>
        <v>5867.54</v>
      </c>
      <c r="BC22" s="57" t="str">
        <f>SpellNumber(L22,BB22)</f>
        <v>INR  Five Thousand Eight Hundred &amp; Sixty Seven  and Paise Fifty Four Only</v>
      </c>
      <c r="BD22" s="15">
        <f t="shared" si="0"/>
        <v>8849.81</v>
      </c>
      <c r="BE22" s="15">
        <f t="shared" si="1"/>
        <v>8849.81</v>
      </c>
      <c r="HN22" s="16">
        <v>2</v>
      </c>
      <c r="HO22" s="16" t="s">
        <v>35</v>
      </c>
      <c r="HP22" s="16" t="s">
        <v>44</v>
      </c>
      <c r="HQ22" s="16">
        <v>10</v>
      </c>
      <c r="HR22" s="16" t="s">
        <v>38</v>
      </c>
    </row>
    <row r="23" spans="1:226" s="15" customFormat="1" ht="171.75" customHeight="1">
      <c r="A23" s="65">
        <v>11</v>
      </c>
      <c r="B23" s="72" t="s">
        <v>115</v>
      </c>
      <c r="C23" s="68" t="s">
        <v>53</v>
      </c>
      <c r="D23" s="82">
        <v>0.4</v>
      </c>
      <c r="E23" s="79" t="s">
        <v>257</v>
      </c>
      <c r="F23" s="81">
        <v>80785.78</v>
      </c>
      <c r="G23" s="58"/>
      <c r="H23" s="48"/>
      <c r="I23" s="47" t="s">
        <v>39</v>
      </c>
      <c r="J23" s="49">
        <v>1</v>
      </c>
      <c r="K23" s="50" t="s">
        <v>64</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61">
        <f t="shared" si="2"/>
        <v>32314.31</v>
      </c>
      <c r="BB23" s="62">
        <f>BA23+SUM(N23:AZ23)</f>
        <v>32314.31</v>
      </c>
      <c r="BC23" s="57" t="str">
        <f>SpellNumber(L23,BB23)</f>
        <v>INR  Thirty Two Thousand Three Hundred &amp; Fourteen  and Paise Thirty One Only</v>
      </c>
      <c r="BD23" s="15">
        <f t="shared" si="0"/>
        <v>91384.87</v>
      </c>
      <c r="BE23" s="15">
        <f t="shared" si="1"/>
        <v>91384.87</v>
      </c>
      <c r="HN23" s="16">
        <v>1.01</v>
      </c>
      <c r="HO23" s="16" t="s">
        <v>40</v>
      </c>
      <c r="HP23" s="16" t="s">
        <v>36</v>
      </c>
      <c r="HQ23" s="16">
        <v>123.223</v>
      </c>
      <c r="HR23" s="16" t="s">
        <v>38</v>
      </c>
    </row>
    <row r="24" spans="1:226" s="15" customFormat="1" ht="175.5" customHeight="1">
      <c r="A24" s="65">
        <v>12</v>
      </c>
      <c r="B24" s="72" t="s">
        <v>116</v>
      </c>
      <c r="C24" s="68" t="s">
        <v>54</v>
      </c>
      <c r="D24" s="78">
        <v>30</v>
      </c>
      <c r="E24" s="80" t="s">
        <v>102</v>
      </c>
      <c r="F24" s="80">
        <v>378.95</v>
      </c>
      <c r="G24" s="58"/>
      <c r="H24" s="48"/>
      <c r="I24" s="47" t="s">
        <v>39</v>
      </c>
      <c r="J24" s="49">
        <v>1</v>
      </c>
      <c r="K24" s="50" t="s">
        <v>64</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61">
        <f t="shared" si="2"/>
        <v>11368.5</v>
      </c>
      <c r="BB24" s="62">
        <f t="shared" si="3"/>
        <v>11368.5</v>
      </c>
      <c r="BC24" s="57" t="str">
        <f t="shared" si="4"/>
        <v>INR  Eleven Thousand Three Hundred &amp; Sixty Eight  and Paise Fifty Only</v>
      </c>
      <c r="BD24" s="15">
        <f t="shared" si="0"/>
        <v>428.67</v>
      </c>
      <c r="BE24" s="15">
        <f t="shared" si="1"/>
        <v>428.67</v>
      </c>
      <c r="HN24" s="16"/>
      <c r="HO24" s="16"/>
      <c r="HP24" s="16"/>
      <c r="HQ24" s="16"/>
      <c r="HR24" s="16"/>
    </row>
    <row r="25" spans="1:226" s="15" customFormat="1" ht="55.5" customHeight="1">
      <c r="A25" s="65">
        <v>13</v>
      </c>
      <c r="B25" s="73" t="s">
        <v>117</v>
      </c>
      <c r="C25" s="68" t="s">
        <v>55</v>
      </c>
      <c r="D25" s="78">
        <v>1</v>
      </c>
      <c r="E25" s="80" t="s">
        <v>98</v>
      </c>
      <c r="F25" s="81">
        <v>6123.19</v>
      </c>
      <c r="G25" s="58"/>
      <c r="H25" s="48"/>
      <c r="I25" s="47" t="s">
        <v>39</v>
      </c>
      <c r="J25" s="49">
        <v>1</v>
      </c>
      <c r="K25" s="50" t="s">
        <v>64</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61">
        <f t="shared" si="2"/>
        <v>6123.19</v>
      </c>
      <c r="BB25" s="62">
        <f t="shared" si="3"/>
        <v>6123.19</v>
      </c>
      <c r="BC25" s="57" t="str">
        <f t="shared" si="4"/>
        <v>INR  Six Thousand One Hundred &amp; Twenty Three  and Paise Nineteen Only</v>
      </c>
      <c r="BD25" s="15">
        <f t="shared" si="0"/>
        <v>6926.55</v>
      </c>
      <c r="BE25" s="15">
        <f t="shared" si="1"/>
        <v>6926.55</v>
      </c>
      <c r="HN25" s="16"/>
      <c r="HO25" s="16"/>
      <c r="HP25" s="16"/>
      <c r="HQ25" s="16"/>
      <c r="HR25" s="16"/>
    </row>
    <row r="26" spans="1:226" s="15" customFormat="1" ht="60" customHeight="1">
      <c r="A26" s="65">
        <v>14</v>
      </c>
      <c r="B26" s="74" t="s">
        <v>118</v>
      </c>
      <c r="C26" s="68" t="s">
        <v>56</v>
      </c>
      <c r="D26" s="83">
        <v>18</v>
      </c>
      <c r="E26" s="84" t="s">
        <v>97</v>
      </c>
      <c r="F26" s="85">
        <v>832.56</v>
      </c>
      <c r="G26" s="58"/>
      <c r="H26" s="48"/>
      <c r="I26" s="47" t="s">
        <v>39</v>
      </c>
      <c r="J26" s="49">
        <v>1</v>
      </c>
      <c r="K26" s="50" t="s">
        <v>64</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61">
        <f>total_amount_ba($B$2,$D$2,D26,F26,J26,K26,M26)</f>
        <v>14986.08</v>
      </c>
      <c r="BB26" s="62">
        <f>BA26+SUM(N26:AZ26)</f>
        <v>14986.08</v>
      </c>
      <c r="BC26" s="57" t="str">
        <f>SpellNumber(L26,BB26)</f>
        <v>INR  Fourteen Thousand Nine Hundred &amp; Eighty Six  and Paise Eight Only</v>
      </c>
      <c r="BD26" s="15">
        <f t="shared" si="0"/>
        <v>941.79</v>
      </c>
      <c r="BE26" s="15">
        <f t="shared" si="1"/>
        <v>941.79</v>
      </c>
      <c r="HN26" s="16"/>
      <c r="HO26" s="16"/>
      <c r="HP26" s="16"/>
      <c r="HQ26" s="16"/>
      <c r="HR26" s="16"/>
    </row>
    <row r="27" spans="1:226" s="15" customFormat="1" ht="63" customHeight="1">
      <c r="A27" s="65">
        <v>15</v>
      </c>
      <c r="B27" s="74" t="s">
        <v>119</v>
      </c>
      <c r="C27" s="68" t="s">
        <v>57</v>
      </c>
      <c r="D27" s="83">
        <v>70</v>
      </c>
      <c r="E27" s="84" t="s">
        <v>97</v>
      </c>
      <c r="F27" s="85">
        <v>23.76</v>
      </c>
      <c r="G27" s="58"/>
      <c r="H27" s="48"/>
      <c r="I27" s="47" t="s">
        <v>39</v>
      </c>
      <c r="J27" s="49">
        <v>1</v>
      </c>
      <c r="K27" s="50" t="s">
        <v>64</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61">
        <f>total_amount_ba($B$2,$D$2,D27,F27,J27,K27,M27)</f>
        <v>1663.2</v>
      </c>
      <c r="BB27" s="62">
        <f>BA27+SUM(N27:AZ27)</f>
        <v>1663.2</v>
      </c>
      <c r="BC27" s="57" t="str">
        <f>SpellNumber(L27,BB27)</f>
        <v>INR  One Thousand Six Hundred &amp; Sixty Three  and Paise Twenty Only</v>
      </c>
      <c r="BD27" s="15">
        <f t="shared" si="0"/>
        <v>26.88</v>
      </c>
      <c r="BE27" s="15">
        <f t="shared" si="1"/>
        <v>26.88</v>
      </c>
      <c r="HN27" s="16"/>
      <c r="HO27" s="16"/>
      <c r="HP27" s="16"/>
      <c r="HQ27" s="16"/>
      <c r="HR27" s="16"/>
    </row>
    <row r="28" spans="1:226" s="15" customFormat="1" ht="201" customHeight="1">
      <c r="A28" s="65">
        <v>16</v>
      </c>
      <c r="B28" s="72" t="s">
        <v>120</v>
      </c>
      <c r="C28" s="68" t="s">
        <v>58</v>
      </c>
      <c r="D28" s="83">
        <v>100</v>
      </c>
      <c r="E28" s="84" t="s">
        <v>102</v>
      </c>
      <c r="F28" s="85">
        <v>381.21</v>
      </c>
      <c r="G28" s="58"/>
      <c r="H28" s="48"/>
      <c r="I28" s="47" t="s">
        <v>39</v>
      </c>
      <c r="J28" s="49">
        <v>1</v>
      </c>
      <c r="K28" s="50" t="s">
        <v>64</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61">
        <f t="shared" si="2"/>
        <v>38121</v>
      </c>
      <c r="BB28" s="62">
        <f t="shared" si="3"/>
        <v>38121</v>
      </c>
      <c r="BC28" s="57" t="str">
        <f t="shared" si="4"/>
        <v>INR  Thirty Eight Thousand One Hundred &amp; Twenty One  Only</v>
      </c>
      <c r="BD28" s="15">
        <f t="shared" si="0"/>
        <v>431.22</v>
      </c>
      <c r="BE28" s="15">
        <f t="shared" si="1"/>
        <v>431.22</v>
      </c>
      <c r="HN28" s="16"/>
      <c r="HO28" s="16"/>
      <c r="HP28" s="16"/>
      <c r="HQ28" s="16"/>
      <c r="HR28" s="16"/>
    </row>
    <row r="29" spans="1:226" s="15" customFormat="1" ht="143.25" customHeight="1">
      <c r="A29" s="65">
        <v>17</v>
      </c>
      <c r="B29" s="72" t="s">
        <v>121</v>
      </c>
      <c r="C29" s="68" t="s">
        <v>59</v>
      </c>
      <c r="D29" s="83">
        <v>140</v>
      </c>
      <c r="E29" s="84" t="s">
        <v>97</v>
      </c>
      <c r="F29" s="85">
        <v>150.45</v>
      </c>
      <c r="G29" s="58"/>
      <c r="H29" s="48"/>
      <c r="I29" s="47" t="s">
        <v>39</v>
      </c>
      <c r="J29" s="49">
        <v>1</v>
      </c>
      <c r="K29" s="50" t="s">
        <v>64</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61">
        <f t="shared" si="2"/>
        <v>21063</v>
      </c>
      <c r="BB29" s="62">
        <f t="shared" si="3"/>
        <v>21063</v>
      </c>
      <c r="BC29" s="57" t="str">
        <f t="shared" si="4"/>
        <v>INR  Twenty One Thousand  &amp;Sixty Three  Only</v>
      </c>
      <c r="BD29" s="15">
        <f t="shared" si="0"/>
        <v>170.19</v>
      </c>
      <c r="BE29" s="15">
        <f t="shared" si="1"/>
        <v>170.19</v>
      </c>
      <c r="HN29" s="16"/>
      <c r="HO29" s="16"/>
      <c r="HP29" s="16"/>
      <c r="HQ29" s="16"/>
      <c r="HR29" s="16"/>
    </row>
    <row r="30" spans="1:226" s="15" customFormat="1" ht="153" customHeight="1">
      <c r="A30" s="65">
        <v>18</v>
      </c>
      <c r="B30" s="72" t="s">
        <v>122</v>
      </c>
      <c r="C30" s="68" t="s">
        <v>60</v>
      </c>
      <c r="D30" s="83">
        <v>175</v>
      </c>
      <c r="E30" s="84" t="s">
        <v>97</v>
      </c>
      <c r="F30" s="85">
        <v>197.96</v>
      </c>
      <c r="G30" s="58"/>
      <c r="H30" s="48"/>
      <c r="I30" s="47" t="s">
        <v>39</v>
      </c>
      <c r="J30" s="49">
        <v>1</v>
      </c>
      <c r="K30" s="50" t="s">
        <v>64</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61">
        <f t="shared" si="2"/>
        <v>34643</v>
      </c>
      <c r="BB30" s="62">
        <f t="shared" si="3"/>
        <v>34643</v>
      </c>
      <c r="BC30" s="57" t="str">
        <f t="shared" si="4"/>
        <v>INR  Thirty Four Thousand Six Hundred &amp; Forty Three  Only</v>
      </c>
      <c r="BD30" s="15">
        <f t="shared" si="0"/>
        <v>223.93</v>
      </c>
      <c r="BE30" s="15">
        <f t="shared" si="1"/>
        <v>223.93</v>
      </c>
      <c r="HN30" s="16"/>
      <c r="HO30" s="16"/>
      <c r="HP30" s="16"/>
      <c r="HQ30" s="16"/>
      <c r="HR30" s="16"/>
    </row>
    <row r="31" spans="1:226" s="15" customFormat="1" ht="151.5" customHeight="1">
      <c r="A31" s="65">
        <v>19</v>
      </c>
      <c r="B31" s="75" t="s">
        <v>123</v>
      </c>
      <c r="C31" s="68" t="s">
        <v>70</v>
      </c>
      <c r="D31" s="83">
        <v>230</v>
      </c>
      <c r="E31" s="84" t="s">
        <v>97</v>
      </c>
      <c r="F31" s="85">
        <v>170.81</v>
      </c>
      <c r="G31" s="58"/>
      <c r="H31" s="48"/>
      <c r="I31" s="47" t="s">
        <v>39</v>
      </c>
      <c r="J31" s="49">
        <v>1</v>
      </c>
      <c r="K31" s="50" t="s">
        <v>64</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61">
        <f t="shared" si="2"/>
        <v>39286.3</v>
      </c>
      <c r="BB31" s="62">
        <f t="shared" si="3"/>
        <v>39286.3</v>
      </c>
      <c r="BC31" s="57" t="str">
        <f t="shared" si="4"/>
        <v>INR  Thirty Nine Thousand Two Hundred &amp; Eighty Six  and Paise Thirty Only</v>
      </c>
      <c r="BD31" s="15">
        <f t="shared" si="0"/>
        <v>193.22</v>
      </c>
      <c r="BE31" s="15">
        <f t="shared" si="1"/>
        <v>193.22</v>
      </c>
      <c r="HN31" s="16"/>
      <c r="HO31" s="16"/>
      <c r="HP31" s="16"/>
      <c r="HQ31" s="16"/>
      <c r="HR31" s="16"/>
    </row>
    <row r="32" spans="1:226" s="15" customFormat="1" ht="69" customHeight="1">
      <c r="A32" s="65">
        <v>20</v>
      </c>
      <c r="B32" s="74" t="s">
        <v>124</v>
      </c>
      <c r="C32" s="68" t="s">
        <v>71</v>
      </c>
      <c r="D32" s="83">
        <v>32</v>
      </c>
      <c r="E32" s="84" t="s">
        <v>258</v>
      </c>
      <c r="F32" s="85">
        <v>38.46</v>
      </c>
      <c r="G32" s="58"/>
      <c r="H32" s="48"/>
      <c r="I32" s="47" t="s">
        <v>39</v>
      </c>
      <c r="J32" s="49">
        <v>1</v>
      </c>
      <c r="K32" s="50" t="s">
        <v>64</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61">
        <f t="shared" si="2"/>
        <v>1230.72</v>
      </c>
      <c r="BB32" s="62">
        <f t="shared" si="3"/>
        <v>1230.72</v>
      </c>
      <c r="BC32" s="57" t="str">
        <f t="shared" si="4"/>
        <v>INR  One Thousand Two Hundred &amp; Thirty  and Paise Seventy Two Only</v>
      </c>
      <c r="BD32" s="15">
        <f t="shared" si="0"/>
        <v>43.51</v>
      </c>
      <c r="BE32" s="15">
        <f t="shared" si="1"/>
        <v>43.51</v>
      </c>
      <c r="HN32" s="16"/>
      <c r="HO32" s="16"/>
      <c r="HP32" s="16"/>
      <c r="HQ32" s="16"/>
      <c r="HR32" s="16"/>
    </row>
    <row r="33" spans="1:226" s="15" customFormat="1" ht="69" customHeight="1">
      <c r="A33" s="65">
        <v>21</v>
      </c>
      <c r="B33" s="72" t="s">
        <v>125</v>
      </c>
      <c r="C33" s="68" t="s">
        <v>72</v>
      </c>
      <c r="D33" s="83">
        <v>30</v>
      </c>
      <c r="E33" s="84" t="s">
        <v>258</v>
      </c>
      <c r="F33" s="85">
        <v>53.17</v>
      </c>
      <c r="G33" s="58"/>
      <c r="H33" s="48"/>
      <c r="I33" s="47" t="s">
        <v>39</v>
      </c>
      <c r="J33" s="49">
        <v>1</v>
      </c>
      <c r="K33" s="50" t="s">
        <v>64</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61">
        <f>total_amount_ba($B$2,$D$2,D33,F33,J33,K33,M33)</f>
        <v>1595.1</v>
      </c>
      <c r="BB33" s="62">
        <f>BA33+SUM(N33:AZ33)</f>
        <v>1595.1</v>
      </c>
      <c r="BC33" s="57" t="str">
        <f>SpellNumber(L33,BB33)</f>
        <v>INR  One Thousand Five Hundred &amp; Ninety Five  and Paise Ten Only</v>
      </c>
      <c r="BD33" s="15">
        <f t="shared" si="0"/>
        <v>60.15</v>
      </c>
      <c r="BE33" s="15">
        <f t="shared" si="1"/>
        <v>60.15</v>
      </c>
      <c r="HN33" s="16"/>
      <c r="HO33" s="16"/>
      <c r="HP33" s="16"/>
      <c r="HQ33" s="16"/>
      <c r="HR33" s="16"/>
    </row>
    <row r="34" spans="1:226" s="15" customFormat="1" ht="75.75" customHeight="1">
      <c r="A34" s="65">
        <v>22</v>
      </c>
      <c r="B34" s="72" t="s">
        <v>126</v>
      </c>
      <c r="C34" s="68" t="s">
        <v>73</v>
      </c>
      <c r="D34" s="83">
        <v>30</v>
      </c>
      <c r="E34" s="84" t="s">
        <v>258</v>
      </c>
      <c r="F34" s="85">
        <v>32.8</v>
      </c>
      <c r="G34" s="58"/>
      <c r="H34" s="48"/>
      <c r="I34" s="47" t="s">
        <v>39</v>
      </c>
      <c r="J34" s="49">
        <v>1</v>
      </c>
      <c r="K34" s="50" t="s">
        <v>64</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61">
        <f t="shared" si="2"/>
        <v>984</v>
      </c>
      <c r="BB34" s="62">
        <f>BA34+SUM(N34:AZ34)</f>
        <v>984</v>
      </c>
      <c r="BC34" s="57" t="str">
        <f>SpellNumber(L34,BB34)</f>
        <v>INR  Nine Hundred &amp; Eighty Four  Only</v>
      </c>
      <c r="BD34" s="15">
        <f t="shared" si="0"/>
        <v>37.1</v>
      </c>
      <c r="BE34" s="15">
        <f t="shared" si="1"/>
        <v>37.1</v>
      </c>
      <c r="HN34" s="16"/>
      <c r="HO34" s="16"/>
      <c r="HP34" s="16"/>
      <c r="HQ34" s="16"/>
      <c r="HR34" s="16"/>
    </row>
    <row r="35" spans="1:226" s="15" customFormat="1" ht="75.75" customHeight="1">
      <c r="A35" s="65">
        <v>23</v>
      </c>
      <c r="B35" s="72" t="s">
        <v>127</v>
      </c>
      <c r="C35" s="68" t="s">
        <v>74</v>
      </c>
      <c r="D35" s="83">
        <v>65</v>
      </c>
      <c r="E35" s="84" t="s">
        <v>258</v>
      </c>
      <c r="F35" s="85">
        <v>42.99</v>
      </c>
      <c r="G35" s="58"/>
      <c r="H35" s="48"/>
      <c r="I35" s="47" t="s">
        <v>39</v>
      </c>
      <c r="J35" s="49">
        <v>1</v>
      </c>
      <c r="K35" s="50" t="s">
        <v>64</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61">
        <f t="shared" si="2"/>
        <v>2794.35</v>
      </c>
      <c r="BB35" s="62">
        <f t="shared" si="3"/>
        <v>2794.35</v>
      </c>
      <c r="BC35" s="57" t="str">
        <f t="shared" si="4"/>
        <v>INR  Two Thousand Seven Hundred &amp; Ninety Four  and Paise Thirty Five Only</v>
      </c>
      <c r="BD35" s="15">
        <f t="shared" si="0"/>
        <v>48.63</v>
      </c>
      <c r="BE35" s="15">
        <f t="shared" si="1"/>
        <v>48.63</v>
      </c>
      <c r="HN35" s="16"/>
      <c r="HO35" s="16"/>
      <c r="HP35" s="16"/>
      <c r="HQ35" s="16"/>
      <c r="HR35" s="16"/>
    </row>
    <row r="36" spans="1:226" s="15" customFormat="1" ht="150" customHeight="1">
      <c r="A36" s="65">
        <v>24</v>
      </c>
      <c r="B36" s="75" t="s">
        <v>128</v>
      </c>
      <c r="C36" s="68" t="s">
        <v>75</v>
      </c>
      <c r="D36" s="83">
        <v>30</v>
      </c>
      <c r="E36" s="84" t="s">
        <v>258</v>
      </c>
      <c r="F36" s="85">
        <v>91.63</v>
      </c>
      <c r="G36" s="58"/>
      <c r="H36" s="48"/>
      <c r="I36" s="47" t="s">
        <v>39</v>
      </c>
      <c r="J36" s="49">
        <v>1</v>
      </c>
      <c r="K36" s="50" t="s">
        <v>64</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61">
        <f>total_amount_ba($B$2,$D$2,D36,F36,J36,K36,M36)</f>
        <v>2748.9</v>
      </c>
      <c r="BB36" s="62">
        <f>BA36+SUM(N36:AZ36)</f>
        <v>2748.9</v>
      </c>
      <c r="BC36" s="57" t="str">
        <f>SpellNumber(L36,BB36)</f>
        <v>INR  Two Thousand Seven Hundred &amp; Forty Eight  and Paise Ninety Only</v>
      </c>
      <c r="BD36" s="15">
        <f t="shared" si="0"/>
        <v>103.65</v>
      </c>
      <c r="BE36" s="15">
        <f t="shared" si="1"/>
        <v>103.65</v>
      </c>
      <c r="HN36" s="16"/>
      <c r="HO36" s="16"/>
      <c r="HP36" s="16"/>
      <c r="HQ36" s="16"/>
      <c r="HR36" s="16"/>
    </row>
    <row r="37" spans="1:226" s="15" customFormat="1" ht="135.75" customHeight="1">
      <c r="A37" s="65">
        <v>25</v>
      </c>
      <c r="B37" s="72" t="s">
        <v>129</v>
      </c>
      <c r="C37" s="68" t="s">
        <v>76</v>
      </c>
      <c r="D37" s="83">
        <v>65</v>
      </c>
      <c r="E37" s="84" t="s">
        <v>258</v>
      </c>
      <c r="F37" s="85">
        <v>89.36</v>
      </c>
      <c r="G37" s="58"/>
      <c r="H37" s="48"/>
      <c r="I37" s="47" t="s">
        <v>39</v>
      </c>
      <c r="J37" s="49">
        <v>1</v>
      </c>
      <c r="K37" s="50" t="s">
        <v>64</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61">
        <f t="shared" si="2"/>
        <v>5808.4</v>
      </c>
      <c r="BB37" s="62">
        <f t="shared" si="3"/>
        <v>5808.4</v>
      </c>
      <c r="BC37" s="57" t="str">
        <f t="shared" si="4"/>
        <v>INR  Five Thousand Eight Hundred &amp; Eight  and Paise Forty Only</v>
      </c>
      <c r="BD37" s="15">
        <f t="shared" si="0"/>
        <v>101.08</v>
      </c>
      <c r="BE37" s="15">
        <f t="shared" si="1"/>
        <v>101.08</v>
      </c>
      <c r="HN37" s="16"/>
      <c r="HO37" s="16"/>
      <c r="HP37" s="16"/>
      <c r="HQ37" s="16"/>
      <c r="HR37" s="16"/>
    </row>
    <row r="38" spans="1:226" s="15" customFormat="1" ht="126">
      <c r="A38" s="65">
        <v>26</v>
      </c>
      <c r="B38" s="72" t="s">
        <v>130</v>
      </c>
      <c r="C38" s="68" t="s">
        <v>77</v>
      </c>
      <c r="D38" s="83">
        <v>700</v>
      </c>
      <c r="E38" s="84" t="s">
        <v>259</v>
      </c>
      <c r="F38" s="85">
        <v>34.84</v>
      </c>
      <c r="G38" s="58"/>
      <c r="H38" s="48"/>
      <c r="I38" s="47" t="s">
        <v>39</v>
      </c>
      <c r="J38" s="49">
        <v>1</v>
      </c>
      <c r="K38" s="50" t="s">
        <v>64</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61">
        <f t="shared" si="2"/>
        <v>24388</v>
      </c>
      <c r="BB38" s="62">
        <f t="shared" si="3"/>
        <v>24388</v>
      </c>
      <c r="BC38" s="57" t="str">
        <f t="shared" si="4"/>
        <v>INR  Twenty Four Thousand Three Hundred &amp; Eighty Eight  Only</v>
      </c>
      <c r="BD38" s="15">
        <f t="shared" si="0"/>
        <v>39.41</v>
      </c>
      <c r="BE38" s="15">
        <f t="shared" si="1"/>
        <v>39.41</v>
      </c>
      <c r="HN38" s="16"/>
      <c r="HO38" s="16"/>
      <c r="HP38" s="16"/>
      <c r="HQ38" s="16"/>
      <c r="HR38" s="16"/>
    </row>
    <row r="39" spans="1:226" s="15" customFormat="1" ht="131.25" customHeight="1">
      <c r="A39" s="65">
        <v>27</v>
      </c>
      <c r="B39" s="74" t="s">
        <v>131</v>
      </c>
      <c r="C39" s="68" t="s">
        <v>78</v>
      </c>
      <c r="D39" s="83">
        <v>650</v>
      </c>
      <c r="E39" s="84" t="s">
        <v>259</v>
      </c>
      <c r="F39" s="85">
        <v>35.52</v>
      </c>
      <c r="G39" s="58"/>
      <c r="H39" s="48"/>
      <c r="I39" s="47" t="s">
        <v>39</v>
      </c>
      <c r="J39" s="49">
        <v>1</v>
      </c>
      <c r="K39" s="50" t="s">
        <v>64</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61">
        <f t="shared" si="2"/>
        <v>23088</v>
      </c>
      <c r="BB39" s="62">
        <f t="shared" si="3"/>
        <v>23088</v>
      </c>
      <c r="BC39" s="57" t="str">
        <f t="shared" si="4"/>
        <v>INR  Twenty Three Thousand  &amp;Eighty Eight  Only</v>
      </c>
      <c r="BD39" s="15">
        <f t="shared" si="0"/>
        <v>40.18</v>
      </c>
      <c r="BE39" s="15">
        <f t="shared" si="1"/>
        <v>40.18</v>
      </c>
      <c r="HN39" s="16"/>
      <c r="HO39" s="16"/>
      <c r="HP39" s="16"/>
      <c r="HQ39" s="16"/>
      <c r="HR39" s="16"/>
    </row>
    <row r="40" spans="1:226" s="15" customFormat="1" ht="107.25" customHeight="1">
      <c r="A40" s="65">
        <v>28</v>
      </c>
      <c r="B40" s="72" t="s">
        <v>132</v>
      </c>
      <c r="C40" s="68" t="s">
        <v>79</v>
      </c>
      <c r="D40" s="83">
        <v>700</v>
      </c>
      <c r="E40" s="84" t="s">
        <v>259</v>
      </c>
      <c r="F40" s="85">
        <v>79.18</v>
      </c>
      <c r="G40" s="58"/>
      <c r="H40" s="48"/>
      <c r="I40" s="47" t="s">
        <v>39</v>
      </c>
      <c r="J40" s="49">
        <v>1</v>
      </c>
      <c r="K40" s="50" t="s">
        <v>64</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61">
        <f t="shared" si="2"/>
        <v>55426</v>
      </c>
      <c r="BB40" s="62">
        <f t="shared" si="3"/>
        <v>55426</v>
      </c>
      <c r="BC40" s="57" t="str">
        <f t="shared" si="4"/>
        <v>INR  Fifty Five Thousand Four Hundred &amp; Twenty Six  Only</v>
      </c>
      <c r="BD40" s="15">
        <f t="shared" si="0"/>
        <v>89.57</v>
      </c>
      <c r="BE40" s="15">
        <f t="shared" si="1"/>
        <v>89.57</v>
      </c>
      <c r="HN40" s="16"/>
      <c r="HO40" s="16"/>
      <c r="HP40" s="16"/>
      <c r="HQ40" s="16"/>
      <c r="HR40" s="16"/>
    </row>
    <row r="41" spans="1:226" s="15" customFormat="1" ht="123.75" customHeight="1">
      <c r="A41" s="65">
        <v>29</v>
      </c>
      <c r="B41" s="72" t="s">
        <v>133</v>
      </c>
      <c r="C41" s="68" t="s">
        <v>80</v>
      </c>
      <c r="D41" s="83">
        <v>650</v>
      </c>
      <c r="E41" s="84" t="s">
        <v>259</v>
      </c>
      <c r="F41" s="85">
        <v>75.79</v>
      </c>
      <c r="G41" s="58"/>
      <c r="H41" s="48"/>
      <c r="I41" s="47" t="s">
        <v>39</v>
      </c>
      <c r="J41" s="49">
        <v>1</v>
      </c>
      <c r="K41" s="50" t="s">
        <v>64</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61">
        <f>total_amount_ba($B$2,$D$2,D41,F41,J41,K41,M41)</f>
        <v>49263.5</v>
      </c>
      <c r="BB41" s="62">
        <f>BA41+SUM(N41:AZ41)</f>
        <v>49263.5</v>
      </c>
      <c r="BC41" s="57" t="str">
        <f>SpellNumber(L41,BB41)</f>
        <v>INR  Forty Nine Thousand Two Hundred &amp; Sixty Three  and Paise Fifty Only</v>
      </c>
      <c r="BD41" s="15">
        <f t="shared" si="0"/>
        <v>85.73</v>
      </c>
      <c r="BE41" s="15">
        <f t="shared" si="1"/>
        <v>85.73</v>
      </c>
      <c r="HN41" s="16"/>
      <c r="HO41" s="16"/>
      <c r="HP41" s="16"/>
      <c r="HQ41" s="16"/>
      <c r="HR41" s="16"/>
    </row>
    <row r="42" spans="1:226" s="15" customFormat="1" ht="104.25" customHeight="1">
      <c r="A42" s="65">
        <v>30</v>
      </c>
      <c r="B42" s="72" t="s">
        <v>134</v>
      </c>
      <c r="C42" s="68" t="s">
        <v>81</v>
      </c>
      <c r="D42" s="83">
        <v>650</v>
      </c>
      <c r="E42" s="84" t="s">
        <v>259</v>
      </c>
      <c r="F42" s="85">
        <v>7.92</v>
      </c>
      <c r="G42" s="58"/>
      <c r="H42" s="48"/>
      <c r="I42" s="47" t="s">
        <v>39</v>
      </c>
      <c r="J42" s="49">
        <v>1</v>
      </c>
      <c r="K42" s="50" t="s">
        <v>64</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61">
        <f t="shared" si="2"/>
        <v>5148</v>
      </c>
      <c r="BB42" s="62">
        <f t="shared" si="3"/>
        <v>5148</v>
      </c>
      <c r="BC42" s="57" t="str">
        <f t="shared" si="4"/>
        <v>INR  Five Thousand One Hundred &amp; Forty Eight  Only</v>
      </c>
      <c r="BD42" s="15">
        <f t="shared" si="0"/>
        <v>8.96</v>
      </c>
      <c r="BE42" s="15">
        <f t="shared" si="1"/>
        <v>8.96</v>
      </c>
      <c r="HN42" s="16"/>
      <c r="HO42" s="16"/>
      <c r="HP42" s="16"/>
      <c r="HQ42" s="16"/>
      <c r="HR42" s="16"/>
    </row>
    <row r="43" spans="1:226" s="15" customFormat="1" ht="89.25" customHeight="1">
      <c r="A43" s="65">
        <v>31</v>
      </c>
      <c r="B43" s="72" t="s">
        <v>135</v>
      </c>
      <c r="C43" s="68" t="s">
        <v>82</v>
      </c>
      <c r="D43" s="83">
        <v>140</v>
      </c>
      <c r="E43" s="84" t="s">
        <v>259</v>
      </c>
      <c r="F43" s="85">
        <v>12.44</v>
      </c>
      <c r="G43" s="58"/>
      <c r="H43" s="48"/>
      <c r="I43" s="47" t="s">
        <v>39</v>
      </c>
      <c r="J43" s="49">
        <v>1</v>
      </c>
      <c r="K43" s="50" t="s">
        <v>64</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61">
        <f t="shared" si="2"/>
        <v>1741.6</v>
      </c>
      <c r="BB43" s="62">
        <f t="shared" si="3"/>
        <v>1741.6</v>
      </c>
      <c r="BC43" s="57" t="str">
        <f t="shared" si="4"/>
        <v>INR  One Thousand Seven Hundred &amp; Forty One  and Paise Sixty Only</v>
      </c>
      <c r="BD43" s="15">
        <f t="shared" si="0"/>
        <v>14.07</v>
      </c>
      <c r="BE43" s="15">
        <f t="shared" si="1"/>
        <v>14.07</v>
      </c>
      <c r="HN43" s="16"/>
      <c r="HO43" s="16"/>
      <c r="HP43" s="16"/>
      <c r="HQ43" s="16"/>
      <c r="HR43" s="16"/>
    </row>
    <row r="44" spans="1:226" s="15" customFormat="1" ht="110.25" customHeight="1">
      <c r="A44" s="65">
        <v>32</v>
      </c>
      <c r="B44" s="72" t="s">
        <v>136</v>
      </c>
      <c r="C44" s="68" t="s">
        <v>83</v>
      </c>
      <c r="D44" s="83">
        <v>8</v>
      </c>
      <c r="E44" s="84" t="s">
        <v>97</v>
      </c>
      <c r="F44" s="85">
        <v>134.61</v>
      </c>
      <c r="G44" s="58"/>
      <c r="H44" s="48"/>
      <c r="I44" s="47" t="s">
        <v>39</v>
      </c>
      <c r="J44" s="49">
        <v>1</v>
      </c>
      <c r="K44" s="50" t="s">
        <v>64</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f t="shared" si="2"/>
        <v>1076.88</v>
      </c>
      <c r="BB44" s="62">
        <f t="shared" si="3"/>
        <v>1076.88</v>
      </c>
      <c r="BC44" s="57" t="str">
        <f t="shared" si="4"/>
        <v>INR  One Thousand  &amp;Seventy Six  and Paise Eighty Eight Only</v>
      </c>
      <c r="BD44" s="15">
        <f t="shared" si="0"/>
        <v>152.27</v>
      </c>
      <c r="BE44" s="15">
        <f t="shared" si="1"/>
        <v>152.27</v>
      </c>
      <c r="HN44" s="16"/>
      <c r="HO44" s="16"/>
      <c r="HP44" s="16"/>
      <c r="HQ44" s="16"/>
      <c r="HR44" s="16"/>
    </row>
    <row r="45" spans="1:226" s="15" customFormat="1" ht="110.25" customHeight="1">
      <c r="A45" s="65">
        <v>33</v>
      </c>
      <c r="B45" s="72" t="s">
        <v>137</v>
      </c>
      <c r="C45" s="68" t="s">
        <v>84</v>
      </c>
      <c r="D45" s="83">
        <v>0.5</v>
      </c>
      <c r="E45" s="84" t="s">
        <v>105</v>
      </c>
      <c r="F45" s="85">
        <v>11185.31</v>
      </c>
      <c r="G45" s="58"/>
      <c r="H45" s="48"/>
      <c r="I45" s="47" t="s">
        <v>39</v>
      </c>
      <c r="J45" s="49">
        <v>1</v>
      </c>
      <c r="K45" s="50" t="s">
        <v>64</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61">
        <f>total_amount_ba($B$2,$D$2,D45,F45,J45,K45,M45)</f>
        <v>5592.66</v>
      </c>
      <c r="BB45" s="62">
        <f>BA45+SUM(N45:AZ45)</f>
        <v>5592.66</v>
      </c>
      <c r="BC45" s="57" t="str">
        <f>SpellNumber(L45,BB45)</f>
        <v>INR  Five Thousand Five Hundred &amp; Ninety Two  and Paise Sixty Six Only</v>
      </c>
      <c r="BD45" s="15">
        <f t="shared" si="0"/>
        <v>12652.82</v>
      </c>
      <c r="BE45" s="15">
        <f t="shared" si="1"/>
        <v>12652.82</v>
      </c>
      <c r="HN45" s="16"/>
      <c r="HO45" s="16"/>
      <c r="HP45" s="16"/>
      <c r="HQ45" s="16"/>
      <c r="HR45" s="16"/>
    </row>
    <row r="46" spans="1:226" s="15" customFormat="1" ht="110.25" customHeight="1">
      <c r="A46" s="65">
        <v>34</v>
      </c>
      <c r="B46" s="72" t="s">
        <v>138</v>
      </c>
      <c r="C46" s="68" t="s">
        <v>85</v>
      </c>
      <c r="D46" s="83">
        <v>0.18</v>
      </c>
      <c r="E46" s="84" t="s">
        <v>256</v>
      </c>
      <c r="F46" s="80">
        <v>94136.2</v>
      </c>
      <c r="G46" s="58"/>
      <c r="H46" s="48"/>
      <c r="I46" s="47" t="s">
        <v>39</v>
      </c>
      <c r="J46" s="49">
        <v>1</v>
      </c>
      <c r="K46" s="50" t="s">
        <v>64</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61">
        <f>total_amount_ba($B$2,$D$2,D46,F46,J46,K46,M46)</f>
        <v>16944.52</v>
      </c>
      <c r="BB46" s="62">
        <f>BA46+SUM(N46:AZ46)</f>
        <v>16944.52</v>
      </c>
      <c r="BC46" s="57" t="str">
        <f>SpellNumber(L46,BB46)</f>
        <v>INR  Sixteen Thousand Nine Hundred &amp; Forty Four  and Paise Fifty Two Only</v>
      </c>
      <c r="BD46" s="15">
        <f t="shared" si="0"/>
        <v>106486.87</v>
      </c>
      <c r="BE46" s="15">
        <f t="shared" si="1"/>
        <v>106486.87</v>
      </c>
      <c r="HN46" s="16"/>
      <c r="HO46" s="16"/>
      <c r="HP46" s="16"/>
      <c r="HQ46" s="16"/>
      <c r="HR46" s="16"/>
    </row>
    <row r="47" spans="1:226" s="15" customFormat="1" ht="187.5" customHeight="1">
      <c r="A47" s="65">
        <v>35</v>
      </c>
      <c r="B47" s="72" t="s">
        <v>139</v>
      </c>
      <c r="C47" s="68" t="s">
        <v>86</v>
      </c>
      <c r="D47" s="83">
        <v>5.7</v>
      </c>
      <c r="E47" s="84" t="s">
        <v>97</v>
      </c>
      <c r="F47" s="80">
        <v>2668.5</v>
      </c>
      <c r="G47" s="58"/>
      <c r="H47" s="48"/>
      <c r="I47" s="47" t="s">
        <v>39</v>
      </c>
      <c r="J47" s="49">
        <v>1</v>
      </c>
      <c r="K47" s="50" t="s">
        <v>64</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61">
        <f>total_amount_ba($B$2,$D$2,D47,F47,J47,K47,M47)</f>
        <v>15210.45</v>
      </c>
      <c r="BB47" s="62">
        <f>BA47+SUM(N47:AZ47)</f>
        <v>15210.45</v>
      </c>
      <c r="BC47" s="57" t="str">
        <f>SpellNumber(L47,BB47)</f>
        <v>INR  Fifteen Thousand Two Hundred &amp; Ten  and Paise Forty Five Only</v>
      </c>
      <c r="BD47" s="15">
        <f t="shared" si="0"/>
        <v>3018.61</v>
      </c>
      <c r="BE47" s="15">
        <f t="shared" si="1"/>
        <v>3018.61</v>
      </c>
      <c r="HN47" s="16"/>
      <c r="HO47" s="16"/>
      <c r="HP47" s="16"/>
      <c r="HQ47" s="16"/>
      <c r="HR47" s="16"/>
    </row>
    <row r="48" spans="1:226" s="15" customFormat="1" ht="149.25" customHeight="1">
      <c r="A48" s="65">
        <v>36</v>
      </c>
      <c r="B48" s="72" t="s">
        <v>140</v>
      </c>
      <c r="C48" s="68" t="s">
        <v>87</v>
      </c>
      <c r="D48" s="83">
        <v>4</v>
      </c>
      <c r="E48" s="84" t="s">
        <v>97</v>
      </c>
      <c r="F48" s="80">
        <v>4773.66</v>
      </c>
      <c r="G48" s="58"/>
      <c r="H48" s="48"/>
      <c r="I48" s="47" t="s">
        <v>39</v>
      </c>
      <c r="J48" s="49">
        <v>1</v>
      </c>
      <c r="K48" s="50" t="s">
        <v>64</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61">
        <f>total_amount_ba($B$2,$D$2,D48,F48,J48,K48,M48)</f>
        <v>19094.64</v>
      </c>
      <c r="BB48" s="62">
        <f>BA48+SUM(N48:AZ48)</f>
        <v>19094.64</v>
      </c>
      <c r="BC48" s="57" t="str">
        <f>SpellNumber(L48,BB48)</f>
        <v>INR  Nineteen Thousand  &amp;Ninety Four  and Paise Sixty Four Only</v>
      </c>
      <c r="BD48" s="15">
        <f t="shared" si="0"/>
        <v>5399.96</v>
      </c>
      <c r="BE48" s="15">
        <f t="shared" si="1"/>
        <v>5399.96</v>
      </c>
      <c r="HN48" s="16"/>
      <c r="HO48" s="16"/>
      <c r="HP48" s="16"/>
      <c r="HQ48" s="16"/>
      <c r="HR48" s="16"/>
    </row>
    <row r="49" spans="1:226" s="15" customFormat="1" ht="126" customHeight="1">
      <c r="A49" s="65">
        <v>37</v>
      </c>
      <c r="B49" s="77" t="s">
        <v>141</v>
      </c>
      <c r="C49" s="68" t="s">
        <v>88</v>
      </c>
      <c r="D49" s="83">
        <v>25</v>
      </c>
      <c r="E49" s="84" t="s">
        <v>260</v>
      </c>
      <c r="F49" s="85">
        <v>504.52</v>
      </c>
      <c r="G49" s="58"/>
      <c r="H49" s="48"/>
      <c r="I49" s="47" t="s">
        <v>39</v>
      </c>
      <c r="J49" s="49">
        <v>1</v>
      </c>
      <c r="K49" s="50" t="s">
        <v>64</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61">
        <f t="shared" si="2"/>
        <v>12613</v>
      </c>
      <c r="BB49" s="62">
        <f t="shared" si="3"/>
        <v>12613</v>
      </c>
      <c r="BC49" s="57" t="str">
        <f t="shared" si="4"/>
        <v>INR  Twelve Thousand Six Hundred &amp; Thirteen  Only</v>
      </c>
      <c r="BD49" s="15">
        <f t="shared" si="0"/>
        <v>570.71</v>
      </c>
      <c r="BE49" s="15">
        <f t="shared" si="1"/>
        <v>570.71</v>
      </c>
      <c r="HN49" s="16"/>
      <c r="HO49" s="16"/>
      <c r="HP49" s="16"/>
      <c r="HQ49" s="16"/>
      <c r="HR49" s="16"/>
    </row>
    <row r="50" spans="1:226" s="15" customFormat="1" ht="132.75" customHeight="1">
      <c r="A50" s="65">
        <v>38</v>
      </c>
      <c r="B50" s="77" t="s">
        <v>142</v>
      </c>
      <c r="C50" s="68" t="s">
        <v>89</v>
      </c>
      <c r="D50" s="83">
        <v>8</v>
      </c>
      <c r="E50" s="84" t="s">
        <v>97</v>
      </c>
      <c r="F50" s="85">
        <v>2919.63</v>
      </c>
      <c r="G50" s="58"/>
      <c r="H50" s="48"/>
      <c r="I50" s="47" t="s">
        <v>39</v>
      </c>
      <c r="J50" s="49">
        <v>1</v>
      </c>
      <c r="K50" s="50" t="s">
        <v>64</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61">
        <f t="shared" si="2"/>
        <v>23357.04</v>
      </c>
      <c r="BB50" s="62">
        <f t="shared" si="3"/>
        <v>23357.04</v>
      </c>
      <c r="BC50" s="57" t="str">
        <f t="shared" si="4"/>
        <v>INR  Twenty Three Thousand Three Hundred &amp; Fifty Seven  and Paise Four Only</v>
      </c>
      <c r="BD50" s="15">
        <f t="shared" si="0"/>
        <v>3302.69</v>
      </c>
      <c r="BE50" s="15">
        <f t="shared" si="1"/>
        <v>3302.69</v>
      </c>
      <c r="HN50" s="16"/>
      <c r="HO50" s="16"/>
      <c r="HP50" s="16"/>
      <c r="HQ50" s="16"/>
      <c r="HR50" s="16"/>
    </row>
    <row r="51" spans="1:226" s="15" customFormat="1" ht="103.5" customHeight="1">
      <c r="A51" s="65">
        <v>39</v>
      </c>
      <c r="B51" s="77" t="s">
        <v>143</v>
      </c>
      <c r="C51" s="68" t="s">
        <v>90</v>
      </c>
      <c r="D51" s="83">
        <v>11</v>
      </c>
      <c r="E51" s="84" t="s">
        <v>261</v>
      </c>
      <c r="F51" s="85">
        <v>116.51</v>
      </c>
      <c r="G51" s="58"/>
      <c r="H51" s="48"/>
      <c r="I51" s="47" t="s">
        <v>39</v>
      </c>
      <c r="J51" s="49">
        <v>1</v>
      </c>
      <c r="K51" s="50" t="s">
        <v>64</v>
      </c>
      <c r="L51" s="50" t="s">
        <v>7</v>
      </c>
      <c r="M51" s="59"/>
      <c r="N51" s="58"/>
      <c r="O51" s="58"/>
      <c r="P51" s="60"/>
      <c r="Q51" s="58"/>
      <c r="R51" s="58"/>
      <c r="S51" s="6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61">
        <f>total_amount_ba($B$2,$D$2,D51,F51,J51,K51,M51)</f>
        <v>1281.61</v>
      </c>
      <c r="BB51" s="62">
        <f>BA51+SUM(N51:AZ51)</f>
        <v>1281.61</v>
      </c>
      <c r="BC51" s="57" t="str">
        <f>SpellNumber(L51,BB51)</f>
        <v>INR  One Thousand Two Hundred &amp; Eighty One  and Paise Sixty One Only</v>
      </c>
      <c r="BD51" s="15">
        <f t="shared" si="0"/>
        <v>131.8</v>
      </c>
      <c r="BE51" s="15">
        <f t="shared" si="1"/>
        <v>131.8</v>
      </c>
      <c r="HN51" s="16"/>
      <c r="HO51" s="16"/>
      <c r="HP51" s="16"/>
      <c r="HQ51" s="16"/>
      <c r="HR51" s="16"/>
    </row>
    <row r="52" spans="1:226" s="15" customFormat="1" ht="59.25" customHeight="1">
      <c r="A52" s="65">
        <v>40</v>
      </c>
      <c r="B52" s="77" t="s">
        <v>144</v>
      </c>
      <c r="C52" s="68" t="s">
        <v>91</v>
      </c>
      <c r="D52" s="83">
        <v>25</v>
      </c>
      <c r="E52" s="84" t="s">
        <v>261</v>
      </c>
      <c r="F52" s="85">
        <v>66.74</v>
      </c>
      <c r="G52" s="58"/>
      <c r="H52" s="48"/>
      <c r="I52" s="47" t="s">
        <v>39</v>
      </c>
      <c r="J52" s="49">
        <v>1</v>
      </c>
      <c r="K52" s="50" t="s">
        <v>64</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61">
        <f>total_amount_ba($B$2,$D$2,D52,F52,J52,K52,M52)</f>
        <v>1668.5</v>
      </c>
      <c r="BB52" s="62">
        <f>BA52+SUM(N52:AZ52)</f>
        <v>1668.5</v>
      </c>
      <c r="BC52" s="57" t="str">
        <f>SpellNumber(L52,BB52)</f>
        <v>INR  One Thousand Six Hundred &amp; Sixty Eight  and Paise Fifty Only</v>
      </c>
      <c r="BD52" s="15">
        <f t="shared" si="0"/>
        <v>75.5</v>
      </c>
      <c r="BE52" s="15">
        <f t="shared" si="1"/>
        <v>75.5</v>
      </c>
      <c r="HN52" s="16"/>
      <c r="HO52" s="16"/>
      <c r="HP52" s="16"/>
      <c r="HQ52" s="16"/>
      <c r="HR52" s="16"/>
    </row>
    <row r="53" spans="1:226" s="15" customFormat="1" ht="101.25" customHeight="1">
      <c r="A53" s="65">
        <v>41</v>
      </c>
      <c r="B53" s="77" t="s">
        <v>145</v>
      </c>
      <c r="C53" s="68" t="s">
        <v>92</v>
      </c>
      <c r="D53" s="83">
        <v>86</v>
      </c>
      <c r="E53" s="84" t="s">
        <v>261</v>
      </c>
      <c r="F53" s="85">
        <v>32.8</v>
      </c>
      <c r="G53" s="58"/>
      <c r="H53" s="48"/>
      <c r="I53" s="47" t="s">
        <v>39</v>
      </c>
      <c r="J53" s="49">
        <v>1</v>
      </c>
      <c r="K53" s="50" t="s">
        <v>64</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61">
        <f>total_amount_ba($B$2,$D$2,D53,F53,J53,K53,M53)</f>
        <v>2820.8</v>
      </c>
      <c r="BB53" s="62">
        <f>BA53+SUM(N53:AZ53)</f>
        <v>2820.8</v>
      </c>
      <c r="BC53" s="57" t="str">
        <f>SpellNumber(L53,BB53)</f>
        <v>INR  Two Thousand Eight Hundred &amp; Twenty  and Paise Eighty Only</v>
      </c>
      <c r="BD53" s="15">
        <f t="shared" si="0"/>
        <v>37.1</v>
      </c>
      <c r="BE53" s="15">
        <f t="shared" si="1"/>
        <v>37.1</v>
      </c>
      <c r="HN53" s="16"/>
      <c r="HO53" s="16"/>
      <c r="HP53" s="16"/>
      <c r="HQ53" s="16"/>
      <c r="HR53" s="16"/>
    </row>
    <row r="54" spans="1:226" s="15" customFormat="1" ht="54.75" customHeight="1">
      <c r="A54" s="65">
        <v>42</v>
      </c>
      <c r="B54" s="77" t="s">
        <v>146</v>
      </c>
      <c r="C54" s="68" t="s">
        <v>93</v>
      </c>
      <c r="D54" s="83">
        <v>83</v>
      </c>
      <c r="E54" s="84" t="s">
        <v>261</v>
      </c>
      <c r="F54" s="85">
        <v>48.64</v>
      </c>
      <c r="G54" s="58"/>
      <c r="H54" s="48"/>
      <c r="I54" s="47" t="s">
        <v>39</v>
      </c>
      <c r="J54" s="49">
        <v>1</v>
      </c>
      <c r="K54" s="50" t="s">
        <v>64</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61">
        <f t="shared" si="2"/>
        <v>4037.12</v>
      </c>
      <c r="BB54" s="62">
        <f t="shared" si="3"/>
        <v>4037.12</v>
      </c>
      <c r="BC54" s="57" t="str">
        <f t="shared" si="4"/>
        <v>INR  Four Thousand  &amp;Thirty Seven  and Paise Twelve Only</v>
      </c>
      <c r="BD54" s="15">
        <f t="shared" si="0"/>
        <v>55.02</v>
      </c>
      <c r="BE54" s="15">
        <f t="shared" si="1"/>
        <v>55.02</v>
      </c>
      <c r="HN54" s="16"/>
      <c r="HO54" s="16"/>
      <c r="HP54" s="16"/>
      <c r="HQ54" s="16"/>
      <c r="HR54" s="16"/>
    </row>
    <row r="55" spans="1:226" s="15" customFormat="1" ht="79.5" customHeight="1">
      <c r="A55" s="65">
        <v>43</v>
      </c>
      <c r="B55" s="77" t="s">
        <v>147</v>
      </c>
      <c r="C55" s="68" t="s">
        <v>94</v>
      </c>
      <c r="D55" s="83">
        <v>6</v>
      </c>
      <c r="E55" s="84" t="s">
        <v>261</v>
      </c>
      <c r="F55" s="85">
        <v>179.86</v>
      </c>
      <c r="G55" s="58"/>
      <c r="H55" s="48"/>
      <c r="I55" s="47" t="s">
        <v>39</v>
      </c>
      <c r="J55" s="49">
        <v>1</v>
      </c>
      <c r="K55" s="50" t="s">
        <v>64</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61">
        <f t="shared" si="2"/>
        <v>1079.16</v>
      </c>
      <c r="BB55" s="62">
        <f t="shared" si="3"/>
        <v>1079.16</v>
      </c>
      <c r="BC55" s="57" t="str">
        <f t="shared" si="4"/>
        <v>INR  One Thousand  &amp;Seventy Nine  and Paise Sixteen Only</v>
      </c>
      <c r="BD55" s="15">
        <f t="shared" si="0"/>
        <v>203.46</v>
      </c>
      <c r="BE55" s="15">
        <f t="shared" si="1"/>
        <v>203.46</v>
      </c>
      <c r="HN55" s="16"/>
      <c r="HO55" s="16"/>
      <c r="HP55" s="16"/>
      <c r="HQ55" s="16"/>
      <c r="HR55" s="16"/>
    </row>
    <row r="56" spans="1:226" s="15" customFormat="1" ht="87" customHeight="1">
      <c r="A56" s="65">
        <v>44</v>
      </c>
      <c r="B56" s="77" t="s">
        <v>148</v>
      </c>
      <c r="C56" s="68" t="s">
        <v>95</v>
      </c>
      <c r="D56" s="83">
        <v>27</v>
      </c>
      <c r="E56" s="84" t="s">
        <v>261</v>
      </c>
      <c r="F56" s="85">
        <v>59.95</v>
      </c>
      <c r="G56" s="58"/>
      <c r="H56" s="48"/>
      <c r="I56" s="47" t="s">
        <v>39</v>
      </c>
      <c r="J56" s="49">
        <v>1</v>
      </c>
      <c r="K56" s="50" t="s">
        <v>64</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61">
        <f>total_amount_ba($B$2,$D$2,D56,F56,J56,K56,M56)</f>
        <v>1618.65</v>
      </c>
      <c r="BB56" s="62">
        <f aca="true" t="shared" si="5" ref="BB56:BB87">BA56+SUM(N56:AZ56)</f>
        <v>1618.65</v>
      </c>
      <c r="BC56" s="57" t="str">
        <f aca="true" t="shared" si="6" ref="BC56:BC87">SpellNumber(L56,BB56)</f>
        <v>INR  One Thousand Six Hundred &amp; Eighteen  and Paise Sixty Five Only</v>
      </c>
      <c r="BD56" s="15">
        <f t="shared" si="0"/>
        <v>67.82</v>
      </c>
      <c r="BE56" s="15">
        <f t="shared" si="1"/>
        <v>67.82</v>
      </c>
      <c r="HN56" s="16"/>
      <c r="HO56" s="16"/>
      <c r="HP56" s="16"/>
      <c r="HQ56" s="16"/>
      <c r="HR56" s="16"/>
    </row>
    <row r="57" spans="1:226" s="15" customFormat="1" ht="92.25" customHeight="1">
      <c r="A57" s="65">
        <v>45</v>
      </c>
      <c r="B57" s="72" t="s">
        <v>149</v>
      </c>
      <c r="C57" s="68" t="s">
        <v>96</v>
      </c>
      <c r="D57" s="78">
        <v>12</v>
      </c>
      <c r="E57" s="79" t="s">
        <v>261</v>
      </c>
      <c r="F57" s="80">
        <v>88.23</v>
      </c>
      <c r="G57" s="58"/>
      <c r="H57" s="48"/>
      <c r="I57" s="47" t="s">
        <v>39</v>
      </c>
      <c r="J57" s="49">
        <v>1</v>
      </c>
      <c r="K57" s="50" t="s">
        <v>64</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61">
        <f>total_amount_ba($B$2,$D$2,D57,F57,J57,K57,M57)</f>
        <v>1058.76</v>
      </c>
      <c r="BB57" s="62">
        <f t="shared" si="5"/>
        <v>1058.76</v>
      </c>
      <c r="BC57" s="57" t="str">
        <f t="shared" si="6"/>
        <v>INR  One Thousand  &amp;Fifty Eight  and Paise Seventy Six Only</v>
      </c>
      <c r="BD57" s="15">
        <f>ROUND(F57*1.12*1.01,2)</f>
        <v>99.81</v>
      </c>
      <c r="BE57" s="15">
        <f t="shared" si="1"/>
        <v>99.81</v>
      </c>
      <c r="HN57" s="16">
        <v>2</v>
      </c>
      <c r="HO57" s="16" t="s">
        <v>35</v>
      </c>
      <c r="HP57" s="16" t="s">
        <v>44</v>
      </c>
      <c r="HQ57" s="16">
        <v>10</v>
      </c>
      <c r="HR57" s="16" t="s">
        <v>38</v>
      </c>
    </row>
    <row r="58" spans="1:226" s="15" customFormat="1" ht="98.25" customHeight="1">
      <c r="A58" s="65">
        <v>46</v>
      </c>
      <c r="B58" s="72" t="s">
        <v>150</v>
      </c>
      <c r="C58" s="68" t="s">
        <v>262</v>
      </c>
      <c r="D58" s="78">
        <v>100</v>
      </c>
      <c r="E58" s="79" t="s">
        <v>372</v>
      </c>
      <c r="F58" s="80">
        <v>13.57</v>
      </c>
      <c r="G58" s="58"/>
      <c r="H58" s="48"/>
      <c r="I58" s="47" t="s">
        <v>39</v>
      </c>
      <c r="J58" s="49">
        <v>1</v>
      </c>
      <c r="K58" s="50" t="s">
        <v>64</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61">
        <f>total_amount_ba($B$2,$D$2,D58,F58,J58,K58,M58)</f>
        <v>1357</v>
      </c>
      <c r="BB58" s="62">
        <f t="shared" si="5"/>
        <v>1357</v>
      </c>
      <c r="BC58" s="57" t="str">
        <f t="shared" si="6"/>
        <v>INR  One Thousand Three Hundred &amp; Fifty Seven  Only</v>
      </c>
      <c r="BD58" s="15">
        <f aca="true" t="shared" si="7" ref="BD58:BD99">ROUND(F58*1.12*1.01,2)</f>
        <v>15.35</v>
      </c>
      <c r="BE58" s="15">
        <f t="shared" si="1"/>
        <v>15.35</v>
      </c>
      <c r="HN58" s="16">
        <v>2</v>
      </c>
      <c r="HO58" s="16" t="s">
        <v>35</v>
      </c>
      <c r="HP58" s="16" t="s">
        <v>44</v>
      </c>
      <c r="HQ58" s="16">
        <v>10</v>
      </c>
      <c r="HR58" s="16" t="s">
        <v>38</v>
      </c>
    </row>
    <row r="59" spans="1:226" s="15" customFormat="1" ht="113.25" customHeight="1">
      <c r="A59" s="65">
        <v>47</v>
      </c>
      <c r="B59" s="72" t="s">
        <v>151</v>
      </c>
      <c r="C59" s="68" t="s">
        <v>263</v>
      </c>
      <c r="D59" s="78">
        <v>150</v>
      </c>
      <c r="E59" s="80" t="s">
        <v>372</v>
      </c>
      <c r="F59" s="80">
        <v>291.85</v>
      </c>
      <c r="G59" s="58"/>
      <c r="H59" s="48"/>
      <c r="I59" s="47" t="s">
        <v>39</v>
      </c>
      <c r="J59" s="49">
        <v>1</v>
      </c>
      <c r="K59" s="50" t="s">
        <v>64</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61">
        <f>total_amount_ba($B$2,$D$2,D59,F59,J59,K59,M59)</f>
        <v>43777.5</v>
      </c>
      <c r="BB59" s="62">
        <f t="shared" si="5"/>
        <v>43777.5</v>
      </c>
      <c r="BC59" s="57" t="str">
        <f t="shared" si="6"/>
        <v>INR  Forty Three Thousand Seven Hundred &amp; Seventy Seven  and Paise Fifty Only</v>
      </c>
      <c r="BD59" s="15">
        <f t="shared" si="7"/>
        <v>330.14</v>
      </c>
      <c r="BE59" s="15">
        <f t="shared" si="1"/>
        <v>330.14</v>
      </c>
      <c r="HN59" s="16">
        <v>2</v>
      </c>
      <c r="HO59" s="16" t="s">
        <v>35</v>
      </c>
      <c r="HP59" s="16" t="s">
        <v>44</v>
      </c>
      <c r="HQ59" s="16">
        <v>10</v>
      </c>
      <c r="HR59" s="16" t="s">
        <v>38</v>
      </c>
    </row>
    <row r="60" spans="1:226" s="15" customFormat="1" ht="165" customHeight="1">
      <c r="A60" s="65">
        <v>48</v>
      </c>
      <c r="B60" s="73" t="s">
        <v>152</v>
      </c>
      <c r="C60" s="68" t="s">
        <v>264</v>
      </c>
      <c r="D60" s="78">
        <v>25</v>
      </c>
      <c r="E60" s="79" t="s">
        <v>372</v>
      </c>
      <c r="F60" s="81">
        <v>590.49</v>
      </c>
      <c r="G60" s="58"/>
      <c r="H60" s="48"/>
      <c r="I60" s="47" t="s">
        <v>39</v>
      </c>
      <c r="J60" s="49">
        <v>1</v>
      </c>
      <c r="K60" s="50" t="s">
        <v>64</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61">
        <f aca="true" t="shared" si="8" ref="BA60:BA68">total_amount_ba($B$2,$D$2,D60,F60,J60,K60,M60)</f>
        <v>14762.25</v>
      </c>
      <c r="BB60" s="62">
        <f t="shared" si="5"/>
        <v>14762.25</v>
      </c>
      <c r="BC60" s="57" t="str">
        <f t="shared" si="6"/>
        <v>INR  Fourteen Thousand Seven Hundred &amp; Sixty Two  and Paise Twenty Five Only</v>
      </c>
      <c r="BD60" s="15">
        <f t="shared" si="7"/>
        <v>667.96</v>
      </c>
      <c r="BE60" s="15">
        <f t="shared" si="1"/>
        <v>667.96</v>
      </c>
      <c r="HN60" s="16">
        <v>3</v>
      </c>
      <c r="HO60" s="16" t="s">
        <v>46</v>
      </c>
      <c r="HP60" s="16" t="s">
        <v>47</v>
      </c>
      <c r="HQ60" s="16">
        <v>10</v>
      </c>
      <c r="HR60" s="16" t="s">
        <v>38</v>
      </c>
    </row>
    <row r="61" spans="1:226" s="15" customFormat="1" ht="171.75" customHeight="1">
      <c r="A61" s="65">
        <v>49</v>
      </c>
      <c r="B61" s="72" t="s">
        <v>153</v>
      </c>
      <c r="C61" s="68" t="s">
        <v>265</v>
      </c>
      <c r="D61" s="78">
        <v>25</v>
      </c>
      <c r="E61" s="79" t="s">
        <v>372</v>
      </c>
      <c r="F61" s="80">
        <v>884.6</v>
      </c>
      <c r="G61" s="58"/>
      <c r="H61" s="48"/>
      <c r="I61" s="47" t="s">
        <v>39</v>
      </c>
      <c r="J61" s="49">
        <v>1</v>
      </c>
      <c r="K61" s="50" t="s">
        <v>64</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61">
        <f t="shared" si="8"/>
        <v>22115</v>
      </c>
      <c r="BB61" s="62">
        <f t="shared" si="5"/>
        <v>22115</v>
      </c>
      <c r="BC61" s="57" t="str">
        <f t="shared" si="6"/>
        <v>INR  Twenty Two Thousand One Hundred &amp; Fifteen  Only</v>
      </c>
      <c r="BD61" s="15">
        <f t="shared" si="7"/>
        <v>1000.66</v>
      </c>
      <c r="BE61" s="15">
        <f t="shared" si="1"/>
        <v>1000.66</v>
      </c>
      <c r="HN61" s="16">
        <v>1.01</v>
      </c>
      <c r="HO61" s="16" t="s">
        <v>40</v>
      </c>
      <c r="HP61" s="16" t="s">
        <v>36</v>
      </c>
      <c r="HQ61" s="16">
        <v>123.223</v>
      </c>
      <c r="HR61" s="16" t="s">
        <v>38</v>
      </c>
    </row>
    <row r="62" spans="1:226" s="15" customFormat="1" ht="81.75" customHeight="1">
      <c r="A62" s="65">
        <v>50</v>
      </c>
      <c r="B62" s="72" t="s">
        <v>154</v>
      </c>
      <c r="C62" s="68" t="s">
        <v>266</v>
      </c>
      <c r="D62" s="78">
        <v>25</v>
      </c>
      <c r="E62" s="80" t="s">
        <v>372</v>
      </c>
      <c r="F62" s="80">
        <v>349.54</v>
      </c>
      <c r="G62" s="58"/>
      <c r="H62" s="48"/>
      <c r="I62" s="47" t="s">
        <v>39</v>
      </c>
      <c r="J62" s="49">
        <v>1</v>
      </c>
      <c r="K62" s="50" t="s">
        <v>64</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61">
        <f t="shared" si="8"/>
        <v>8738.5</v>
      </c>
      <c r="BB62" s="62">
        <f t="shared" si="5"/>
        <v>8738.5</v>
      </c>
      <c r="BC62" s="57" t="str">
        <f t="shared" si="6"/>
        <v>INR  Eight Thousand Seven Hundred &amp; Thirty Eight  and Paise Fifty Only</v>
      </c>
      <c r="BD62" s="15">
        <f t="shared" si="7"/>
        <v>395.4</v>
      </c>
      <c r="BE62" s="15">
        <f t="shared" si="1"/>
        <v>395.4</v>
      </c>
      <c r="HN62" s="16">
        <v>1.02</v>
      </c>
      <c r="HO62" s="16" t="s">
        <v>41</v>
      </c>
      <c r="HP62" s="16" t="s">
        <v>42</v>
      </c>
      <c r="HQ62" s="16">
        <v>213</v>
      </c>
      <c r="HR62" s="16" t="s">
        <v>38</v>
      </c>
    </row>
    <row r="63" spans="1:226" s="15" customFormat="1" ht="59.25" customHeight="1">
      <c r="A63" s="65">
        <v>51</v>
      </c>
      <c r="B63" s="72" t="s">
        <v>155</v>
      </c>
      <c r="C63" s="68" t="s">
        <v>267</v>
      </c>
      <c r="D63" s="78">
        <v>400</v>
      </c>
      <c r="E63" s="80" t="s">
        <v>259</v>
      </c>
      <c r="F63" s="80">
        <v>20.52</v>
      </c>
      <c r="G63" s="58"/>
      <c r="H63" s="48"/>
      <c r="I63" s="47" t="s">
        <v>39</v>
      </c>
      <c r="J63" s="49">
        <v>1</v>
      </c>
      <c r="K63" s="50" t="s">
        <v>64</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61">
        <f t="shared" si="8"/>
        <v>8208</v>
      </c>
      <c r="BB63" s="62">
        <f t="shared" si="5"/>
        <v>8208</v>
      </c>
      <c r="BC63" s="57" t="str">
        <f t="shared" si="6"/>
        <v>INR  Eight Thousand Two Hundred &amp; Eight  Only</v>
      </c>
      <c r="BD63" s="15">
        <f t="shared" si="7"/>
        <v>23.21</v>
      </c>
      <c r="BE63" s="15">
        <f t="shared" si="1"/>
        <v>23.21</v>
      </c>
      <c r="HN63" s="16">
        <v>2</v>
      </c>
      <c r="HO63" s="16" t="s">
        <v>35</v>
      </c>
      <c r="HP63" s="16" t="s">
        <v>44</v>
      </c>
      <c r="HQ63" s="16">
        <v>10</v>
      </c>
      <c r="HR63" s="16" t="s">
        <v>38</v>
      </c>
    </row>
    <row r="64" spans="1:226" s="15" customFormat="1" ht="79.5" customHeight="1">
      <c r="A64" s="65">
        <v>52</v>
      </c>
      <c r="B64" s="72" t="s">
        <v>156</v>
      </c>
      <c r="C64" s="68" t="s">
        <v>268</v>
      </c>
      <c r="D64" s="78">
        <v>2</v>
      </c>
      <c r="E64" s="80" t="s">
        <v>99</v>
      </c>
      <c r="F64" s="80">
        <v>221.72</v>
      </c>
      <c r="G64" s="58"/>
      <c r="H64" s="48"/>
      <c r="I64" s="47" t="s">
        <v>39</v>
      </c>
      <c r="J64" s="49">
        <v>1</v>
      </c>
      <c r="K64" s="50" t="s">
        <v>64</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61">
        <f t="shared" si="8"/>
        <v>443.44</v>
      </c>
      <c r="BB64" s="62">
        <f t="shared" si="5"/>
        <v>443.44</v>
      </c>
      <c r="BC64" s="57" t="str">
        <f t="shared" si="6"/>
        <v>INR  Four Hundred &amp; Forty Three  and Paise Forty Four Only</v>
      </c>
      <c r="BD64" s="15">
        <f t="shared" si="7"/>
        <v>250.81</v>
      </c>
      <c r="BE64" s="15">
        <f t="shared" si="1"/>
        <v>250.81</v>
      </c>
      <c r="HN64" s="16">
        <v>2</v>
      </c>
      <c r="HO64" s="16" t="s">
        <v>35</v>
      </c>
      <c r="HP64" s="16" t="s">
        <v>44</v>
      </c>
      <c r="HQ64" s="16">
        <v>10</v>
      </c>
      <c r="HR64" s="16" t="s">
        <v>38</v>
      </c>
    </row>
    <row r="65" spans="1:226" s="15" customFormat="1" ht="60" customHeight="1">
      <c r="A65" s="65">
        <v>53</v>
      </c>
      <c r="B65" s="72" t="s">
        <v>157</v>
      </c>
      <c r="C65" s="68" t="s">
        <v>269</v>
      </c>
      <c r="D65" s="78">
        <v>25</v>
      </c>
      <c r="E65" s="79" t="s">
        <v>99</v>
      </c>
      <c r="F65" s="80">
        <v>330.31</v>
      </c>
      <c r="G65" s="58"/>
      <c r="H65" s="48"/>
      <c r="I65" s="47" t="s">
        <v>39</v>
      </c>
      <c r="J65" s="49">
        <v>1</v>
      </c>
      <c r="K65" s="50" t="s">
        <v>64</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61">
        <f t="shared" si="8"/>
        <v>8257.75</v>
      </c>
      <c r="BB65" s="62">
        <f t="shared" si="5"/>
        <v>8257.75</v>
      </c>
      <c r="BC65" s="57" t="str">
        <f t="shared" si="6"/>
        <v>INR  Eight Thousand Two Hundred &amp; Fifty Seven  and Paise Seventy Five Only</v>
      </c>
      <c r="BD65" s="15">
        <f t="shared" si="7"/>
        <v>373.65</v>
      </c>
      <c r="BE65" s="15">
        <f t="shared" si="1"/>
        <v>373.65</v>
      </c>
      <c r="HN65" s="16">
        <v>2</v>
      </c>
      <c r="HO65" s="16" t="s">
        <v>35</v>
      </c>
      <c r="HP65" s="16" t="s">
        <v>44</v>
      </c>
      <c r="HQ65" s="16">
        <v>10</v>
      </c>
      <c r="HR65" s="16" t="s">
        <v>38</v>
      </c>
    </row>
    <row r="66" spans="1:226" s="15" customFormat="1" ht="54.75" customHeight="1">
      <c r="A66" s="65">
        <v>54</v>
      </c>
      <c r="B66" s="72" t="s">
        <v>158</v>
      </c>
      <c r="C66" s="68" t="s">
        <v>270</v>
      </c>
      <c r="D66" s="82">
        <v>8</v>
      </c>
      <c r="E66" s="79" t="s">
        <v>99</v>
      </c>
      <c r="F66" s="81">
        <v>617.64</v>
      </c>
      <c r="G66" s="58"/>
      <c r="H66" s="48"/>
      <c r="I66" s="47" t="s">
        <v>39</v>
      </c>
      <c r="J66" s="49">
        <v>1</v>
      </c>
      <c r="K66" s="50" t="s">
        <v>64</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61">
        <f t="shared" si="8"/>
        <v>4941.12</v>
      </c>
      <c r="BB66" s="62">
        <f t="shared" si="5"/>
        <v>4941.12</v>
      </c>
      <c r="BC66" s="57" t="str">
        <f t="shared" si="6"/>
        <v>INR  Four Thousand Nine Hundred &amp; Forty One  and Paise Twelve Only</v>
      </c>
      <c r="BD66" s="15">
        <f t="shared" si="7"/>
        <v>698.67</v>
      </c>
      <c r="BE66" s="15">
        <f t="shared" si="1"/>
        <v>698.67</v>
      </c>
      <c r="HN66" s="16">
        <v>1.01</v>
      </c>
      <c r="HO66" s="16" t="s">
        <v>40</v>
      </c>
      <c r="HP66" s="16" t="s">
        <v>36</v>
      </c>
      <c r="HQ66" s="16">
        <v>123.223</v>
      </c>
      <c r="HR66" s="16" t="s">
        <v>38</v>
      </c>
    </row>
    <row r="67" spans="1:226" s="15" customFormat="1" ht="63.75" customHeight="1">
      <c r="A67" s="65">
        <v>55</v>
      </c>
      <c r="B67" s="72" t="s">
        <v>159</v>
      </c>
      <c r="C67" s="68" t="s">
        <v>271</v>
      </c>
      <c r="D67" s="78">
        <v>3</v>
      </c>
      <c r="E67" s="80" t="s">
        <v>261</v>
      </c>
      <c r="F67" s="80">
        <v>52.04</v>
      </c>
      <c r="G67" s="58"/>
      <c r="H67" s="48"/>
      <c r="I67" s="47" t="s">
        <v>39</v>
      </c>
      <c r="J67" s="49">
        <v>1</v>
      </c>
      <c r="K67" s="50" t="s">
        <v>64</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61">
        <f t="shared" si="8"/>
        <v>156.12</v>
      </c>
      <c r="BB67" s="62">
        <f t="shared" si="5"/>
        <v>156.12</v>
      </c>
      <c r="BC67" s="57" t="str">
        <f t="shared" si="6"/>
        <v>INR  One Hundred &amp; Fifty Six  and Paise Twelve Only</v>
      </c>
      <c r="BD67" s="15">
        <f t="shared" si="7"/>
        <v>58.87</v>
      </c>
      <c r="BE67" s="15">
        <f t="shared" si="1"/>
        <v>58.87</v>
      </c>
      <c r="HN67" s="16"/>
      <c r="HO67" s="16"/>
      <c r="HP67" s="16"/>
      <c r="HQ67" s="16"/>
      <c r="HR67" s="16"/>
    </row>
    <row r="68" spans="1:226" s="15" customFormat="1" ht="55.5" customHeight="1">
      <c r="A68" s="65">
        <v>56</v>
      </c>
      <c r="B68" s="73" t="s">
        <v>160</v>
      </c>
      <c r="C68" s="68" t="s">
        <v>272</v>
      </c>
      <c r="D68" s="78">
        <v>3</v>
      </c>
      <c r="E68" s="80" t="s">
        <v>261</v>
      </c>
      <c r="F68" s="81">
        <v>96.15</v>
      </c>
      <c r="G68" s="58"/>
      <c r="H68" s="48"/>
      <c r="I68" s="47" t="s">
        <v>39</v>
      </c>
      <c r="J68" s="49">
        <v>1</v>
      </c>
      <c r="K68" s="50" t="s">
        <v>64</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61">
        <f t="shared" si="8"/>
        <v>288.45</v>
      </c>
      <c r="BB68" s="62">
        <f t="shared" si="5"/>
        <v>288.45</v>
      </c>
      <c r="BC68" s="57" t="str">
        <f t="shared" si="6"/>
        <v>INR  Two Hundred &amp; Eighty Eight  and Paise Forty Five Only</v>
      </c>
      <c r="BD68" s="15">
        <f t="shared" si="7"/>
        <v>108.76</v>
      </c>
      <c r="BE68" s="15">
        <f t="shared" si="1"/>
        <v>108.76</v>
      </c>
      <c r="HN68" s="16"/>
      <c r="HO68" s="16"/>
      <c r="HP68" s="16"/>
      <c r="HQ68" s="16"/>
      <c r="HR68" s="16"/>
    </row>
    <row r="69" spans="1:226" s="15" customFormat="1" ht="66.75" customHeight="1">
      <c r="A69" s="65">
        <v>57</v>
      </c>
      <c r="B69" s="74" t="s">
        <v>161</v>
      </c>
      <c r="C69" s="68" t="s">
        <v>273</v>
      </c>
      <c r="D69" s="83">
        <v>3</v>
      </c>
      <c r="E69" s="84" t="s">
        <v>261</v>
      </c>
      <c r="F69" s="85">
        <v>295.24</v>
      </c>
      <c r="G69" s="58"/>
      <c r="H69" s="48"/>
      <c r="I69" s="47" t="s">
        <v>39</v>
      </c>
      <c r="J69" s="49">
        <v>1</v>
      </c>
      <c r="K69" s="50" t="s">
        <v>64</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61">
        <f aca="true" t="shared" si="9" ref="BA69:BA102">total_amount_ba($B$2,$D$2,D69,F69,J69,K69,M69)</f>
        <v>885.72</v>
      </c>
      <c r="BB69" s="62">
        <f t="shared" si="5"/>
        <v>885.72</v>
      </c>
      <c r="BC69" s="57" t="str">
        <f t="shared" si="6"/>
        <v>INR  Eight Hundred &amp; Eighty Five  and Paise Seventy Two Only</v>
      </c>
      <c r="BD69" s="15">
        <f t="shared" si="7"/>
        <v>333.98</v>
      </c>
      <c r="BE69" s="15">
        <f t="shared" si="1"/>
        <v>333.98</v>
      </c>
      <c r="HN69" s="16"/>
      <c r="HO69" s="16"/>
      <c r="HP69" s="16"/>
      <c r="HQ69" s="16"/>
      <c r="HR69" s="16"/>
    </row>
    <row r="70" spans="1:226" s="15" customFormat="1" ht="66.75" customHeight="1">
      <c r="A70" s="65">
        <v>58</v>
      </c>
      <c r="B70" s="74" t="s">
        <v>162</v>
      </c>
      <c r="C70" s="68" t="s">
        <v>274</v>
      </c>
      <c r="D70" s="83">
        <v>3</v>
      </c>
      <c r="E70" s="84" t="s">
        <v>261</v>
      </c>
      <c r="F70" s="85">
        <v>52.04</v>
      </c>
      <c r="G70" s="58"/>
      <c r="H70" s="48"/>
      <c r="I70" s="47" t="s">
        <v>39</v>
      </c>
      <c r="J70" s="49">
        <v>1</v>
      </c>
      <c r="K70" s="50" t="s">
        <v>64</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61">
        <f t="shared" si="9"/>
        <v>156.12</v>
      </c>
      <c r="BB70" s="62">
        <f t="shared" si="5"/>
        <v>156.12</v>
      </c>
      <c r="BC70" s="57" t="str">
        <f t="shared" si="6"/>
        <v>INR  One Hundred &amp; Fifty Six  and Paise Twelve Only</v>
      </c>
      <c r="BD70" s="15">
        <f t="shared" si="7"/>
        <v>58.87</v>
      </c>
      <c r="BE70" s="15">
        <f t="shared" si="1"/>
        <v>58.87</v>
      </c>
      <c r="HN70" s="16"/>
      <c r="HO70" s="16"/>
      <c r="HP70" s="16"/>
      <c r="HQ70" s="16"/>
      <c r="HR70" s="16"/>
    </row>
    <row r="71" spans="1:226" s="15" customFormat="1" ht="64.5" customHeight="1">
      <c r="A71" s="65">
        <v>59</v>
      </c>
      <c r="B71" s="72" t="s">
        <v>163</v>
      </c>
      <c r="C71" s="68" t="s">
        <v>275</v>
      </c>
      <c r="D71" s="83">
        <v>3</v>
      </c>
      <c r="E71" s="84" t="s">
        <v>261</v>
      </c>
      <c r="F71" s="85">
        <v>96.15</v>
      </c>
      <c r="G71" s="58"/>
      <c r="H71" s="48"/>
      <c r="I71" s="47" t="s">
        <v>39</v>
      </c>
      <c r="J71" s="49">
        <v>1</v>
      </c>
      <c r="K71" s="50" t="s">
        <v>64</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61">
        <f t="shared" si="9"/>
        <v>288.45</v>
      </c>
      <c r="BB71" s="62">
        <f t="shared" si="5"/>
        <v>288.45</v>
      </c>
      <c r="BC71" s="57" t="str">
        <f t="shared" si="6"/>
        <v>INR  Two Hundred &amp; Eighty Eight  and Paise Forty Five Only</v>
      </c>
      <c r="BD71" s="15">
        <f t="shared" si="7"/>
        <v>108.76</v>
      </c>
      <c r="BE71" s="15">
        <f t="shared" si="1"/>
        <v>108.76</v>
      </c>
      <c r="HN71" s="16"/>
      <c r="HO71" s="16"/>
      <c r="HP71" s="16"/>
      <c r="HQ71" s="16"/>
      <c r="HR71" s="16"/>
    </row>
    <row r="72" spans="1:226" s="15" customFormat="1" ht="64.5" customHeight="1">
      <c r="A72" s="65">
        <v>60</v>
      </c>
      <c r="B72" s="72" t="s">
        <v>164</v>
      </c>
      <c r="C72" s="68" t="s">
        <v>276</v>
      </c>
      <c r="D72" s="83">
        <v>3</v>
      </c>
      <c r="E72" s="84" t="s">
        <v>261</v>
      </c>
      <c r="F72" s="85">
        <v>296.37</v>
      </c>
      <c r="G72" s="58"/>
      <c r="H72" s="48"/>
      <c r="I72" s="47" t="s">
        <v>39</v>
      </c>
      <c r="J72" s="49">
        <v>1</v>
      </c>
      <c r="K72" s="50" t="s">
        <v>64</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61">
        <f t="shared" si="9"/>
        <v>889.11</v>
      </c>
      <c r="BB72" s="62">
        <f t="shared" si="5"/>
        <v>889.11</v>
      </c>
      <c r="BC72" s="57" t="str">
        <f t="shared" si="6"/>
        <v>INR  Eight Hundred &amp; Eighty Nine  and Paise Eleven Only</v>
      </c>
      <c r="BD72" s="15">
        <f t="shared" si="7"/>
        <v>335.25</v>
      </c>
      <c r="BE72" s="15">
        <f t="shared" si="1"/>
        <v>335.25</v>
      </c>
      <c r="HN72" s="16"/>
      <c r="HO72" s="16"/>
      <c r="HP72" s="16"/>
      <c r="HQ72" s="16"/>
      <c r="HR72" s="16"/>
    </row>
    <row r="73" spans="1:226" s="15" customFormat="1" ht="63" customHeight="1">
      <c r="A73" s="65">
        <v>61</v>
      </c>
      <c r="B73" s="72" t="s">
        <v>165</v>
      </c>
      <c r="C73" s="68" t="s">
        <v>277</v>
      </c>
      <c r="D73" s="83">
        <v>3</v>
      </c>
      <c r="E73" s="84" t="s">
        <v>261</v>
      </c>
      <c r="F73" s="85">
        <v>114.25</v>
      </c>
      <c r="G73" s="58"/>
      <c r="H73" s="48"/>
      <c r="I73" s="47" t="s">
        <v>39</v>
      </c>
      <c r="J73" s="49">
        <v>1</v>
      </c>
      <c r="K73" s="50" t="s">
        <v>64</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61">
        <f t="shared" si="9"/>
        <v>342.75</v>
      </c>
      <c r="BB73" s="62">
        <f t="shared" si="5"/>
        <v>342.75</v>
      </c>
      <c r="BC73" s="57" t="str">
        <f t="shared" si="6"/>
        <v>INR  Three Hundred &amp; Forty Two  and Paise Seventy Five Only</v>
      </c>
      <c r="BD73" s="15">
        <f t="shared" si="7"/>
        <v>129.24</v>
      </c>
      <c r="BE73" s="15">
        <f t="shared" si="1"/>
        <v>129.24</v>
      </c>
      <c r="HN73" s="16"/>
      <c r="HO73" s="16"/>
      <c r="HP73" s="16"/>
      <c r="HQ73" s="16"/>
      <c r="HR73" s="16"/>
    </row>
    <row r="74" spans="1:226" s="15" customFormat="1" ht="63" customHeight="1">
      <c r="A74" s="65">
        <v>62</v>
      </c>
      <c r="B74" s="75" t="s">
        <v>166</v>
      </c>
      <c r="C74" s="68" t="s">
        <v>278</v>
      </c>
      <c r="D74" s="83">
        <v>3</v>
      </c>
      <c r="E74" s="84" t="s">
        <v>261</v>
      </c>
      <c r="F74" s="85">
        <v>220.58</v>
      </c>
      <c r="G74" s="58"/>
      <c r="H74" s="48"/>
      <c r="I74" s="47" t="s">
        <v>39</v>
      </c>
      <c r="J74" s="49">
        <v>1</v>
      </c>
      <c r="K74" s="50" t="s">
        <v>64</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61">
        <f t="shared" si="9"/>
        <v>661.74</v>
      </c>
      <c r="BB74" s="62">
        <f t="shared" si="5"/>
        <v>661.74</v>
      </c>
      <c r="BC74" s="57" t="str">
        <f t="shared" si="6"/>
        <v>INR  Six Hundred &amp; Sixty One  and Paise Seventy Four Only</v>
      </c>
      <c r="BD74" s="15">
        <f t="shared" si="7"/>
        <v>249.52</v>
      </c>
      <c r="BE74" s="15">
        <f t="shared" si="1"/>
        <v>249.52</v>
      </c>
      <c r="HN74" s="16"/>
      <c r="HO74" s="16"/>
      <c r="HP74" s="16"/>
      <c r="HQ74" s="16"/>
      <c r="HR74" s="16"/>
    </row>
    <row r="75" spans="1:226" s="15" customFormat="1" ht="73.5" customHeight="1">
      <c r="A75" s="65">
        <v>63</v>
      </c>
      <c r="B75" s="74" t="s">
        <v>167</v>
      </c>
      <c r="C75" s="68" t="s">
        <v>279</v>
      </c>
      <c r="D75" s="83">
        <v>3</v>
      </c>
      <c r="E75" s="84" t="s">
        <v>261</v>
      </c>
      <c r="F75" s="85">
        <v>581.44</v>
      </c>
      <c r="G75" s="58"/>
      <c r="H75" s="48"/>
      <c r="I75" s="47" t="s">
        <v>39</v>
      </c>
      <c r="J75" s="49">
        <v>1</v>
      </c>
      <c r="K75" s="50" t="s">
        <v>64</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61">
        <f t="shared" si="9"/>
        <v>1744.32</v>
      </c>
      <c r="BB75" s="62">
        <f t="shared" si="5"/>
        <v>1744.32</v>
      </c>
      <c r="BC75" s="57" t="str">
        <f t="shared" si="6"/>
        <v>INR  One Thousand Seven Hundred &amp; Forty Four  and Paise Thirty Two Only</v>
      </c>
      <c r="BD75" s="15">
        <f t="shared" si="7"/>
        <v>657.72</v>
      </c>
      <c r="BE75" s="15">
        <f t="shared" si="1"/>
        <v>657.72</v>
      </c>
      <c r="HN75" s="16"/>
      <c r="HO75" s="16"/>
      <c r="HP75" s="16"/>
      <c r="HQ75" s="16"/>
      <c r="HR75" s="16"/>
    </row>
    <row r="76" spans="1:226" s="15" customFormat="1" ht="73.5" customHeight="1">
      <c r="A76" s="65">
        <v>64</v>
      </c>
      <c r="B76" s="72" t="s">
        <v>168</v>
      </c>
      <c r="C76" s="68" t="s">
        <v>280</v>
      </c>
      <c r="D76" s="83">
        <v>3</v>
      </c>
      <c r="E76" s="84" t="s">
        <v>261</v>
      </c>
      <c r="F76" s="85">
        <v>201.35</v>
      </c>
      <c r="G76" s="58"/>
      <c r="H76" s="48"/>
      <c r="I76" s="47" t="s">
        <v>39</v>
      </c>
      <c r="J76" s="49">
        <v>1</v>
      </c>
      <c r="K76" s="50" t="s">
        <v>64</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61">
        <f t="shared" si="9"/>
        <v>604.05</v>
      </c>
      <c r="BB76" s="62">
        <f t="shared" si="5"/>
        <v>604.05</v>
      </c>
      <c r="BC76" s="57" t="str">
        <f t="shared" si="6"/>
        <v>INR  Six Hundred &amp; Four  and Paise Five Only</v>
      </c>
      <c r="BD76" s="15">
        <f t="shared" si="7"/>
        <v>227.77</v>
      </c>
      <c r="BE76" s="15">
        <f t="shared" si="1"/>
        <v>227.77</v>
      </c>
      <c r="HN76" s="16"/>
      <c r="HO76" s="16"/>
      <c r="HP76" s="16"/>
      <c r="HQ76" s="16"/>
      <c r="HR76" s="16"/>
    </row>
    <row r="77" spans="1:226" s="15" customFormat="1" ht="73.5" customHeight="1">
      <c r="A77" s="65">
        <v>65</v>
      </c>
      <c r="B77" s="72" t="s">
        <v>169</v>
      </c>
      <c r="C77" s="68" t="s">
        <v>281</v>
      </c>
      <c r="D77" s="83">
        <v>3</v>
      </c>
      <c r="E77" s="84" t="s">
        <v>261</v>
      </c>
      <c r="F77" s="85">
        <v>352.93</v>
      </c>
      <c r="G77" s="58"/>
      <c r="H77" s="48"/>
      <c r="I77" s="47" t="s">
        <v>39</v>
      </c>
      <c r="J77" s="49">
        <v>1</v>
      </c>
      <c r="K77" s="50" t="s">
        <v>64</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61">
        <f t="shared" si="9"/>
        <v>1058.79</v>
      </c>
      <c r="BB77" s="62">
        <f t="shared" si="5"/>
        <v>1058.79</v>
      </c>
      <c r="BC77" s="57" t="str">
        <f t="shared" si="6"/>
        <v>INR  One Thousand  &amp;Fifty Eight  and Paise Seventy Nine Only</v>
      </c>
      <c r="BD77" s="15">
        <f t="shared" si="7"/>
        <v>399.23</v>
      </c>
      <c r="BE77" s="15">
        <f t="shared" si="1"/>
        <v>399.23</v>
      </c>
      <c r="HN77" s="16"/>
      <c r="HO77" s="16"/>
      <c r="HP77" s="16"/>
      <c r="HQ77" s="16"/>
      <c r="HR77" s="16"/>
    </row>
    <row r="78" spans="1:226" s="15" customFormat="1" ht="51" customHeight="1">
      <c r="A78" s="65">
        <v>66</v>
      </c>
      <c r="B78" s="72" t="s">
        <v>170</v>
      </c>
      <c r="C78" s="68" t="s">
        <v>282</v>
      </c>
      <c r="D78" s="83">
        <v>3</v>
      </c>
      <c r="E78" s="84" t="s">
        <v>261</v>
      </c>
      <c r="F78" s="85">
        <v>115.38</v>
      </c>
      <c r="G78" s="58"/>
      <c r="H78" s="48"/>
      <c r="I78" s="47" t="s">
        <v>39</v>
      </c>
      <c r="J78" s="49">
        <v>1</v>
      </c>
      <c r="K78" s="50" t="s">
        <v>64</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61">
        <f t="shared" si="9"/>
        <v>346.14</v>
      </c>
      <c r="BB78" s="62">
        <f t="shared" si="5"/>
        <v>346.14</v>
      </c>
      <c r="BC78" s="57" t="str">
        <f t="shared" si="6"/>
        <v>INR  Three Hundred &amp; Forty Six  and Paise Fourteen Only</v>
      </c>
      <c r="BD78" s="15">
        <f t="shared" si="7"/>
        <v>130.52</v>
      </c>
      <c r="BE78" s="15">
        <f t="shared" si="1"/>
        <v>130.52</v>
      </c>
      <c r="HN78" s="16"/>
      <c r="HO78" s="16"/>
      <c r="HP78" s="16"/>
      <c r="HQ78" s="16"/>
      <c r="HR78" s="16"/>
    </row>
    <row r="79" spans="1:226" s="15" customFormat="1" ht="51" customHeight="1">
      <c r="A79" s="65">
        <v>67</v>
      </c>
      <c r="B79" s="75" t="s">
        <v>171</v>
      </c>
      <c r="C79" s="68" t="s">
        <v>283</v>
      </c>
      <c r="D79" s="83">
        <v>3</v>
      </c>
      <c r="E79" s="84" t="s">
        <v>261</v>
      </c>
      <c r="F79" s="85">
        <v>233.03</v>
      </c>
      <c r="G79" s="58"/>
      <c r="H79" s="48"/>
      <c r="I79" s="47" t="s">
        <v>39</v>
      </c>
      <c r="J79" s="49">
        <v>1</v>
      </c>
      <c r="K79" s="50" t="s">
        <v>64</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61">
        <f t="shared" si="9"/>
        <v>699.09</v>
      </c>
      <c r="BB79" s="62">
        <f t="shared" si="5"/>
        <v>699.09</v>
      </c>
      <c r="BC79" s="57" t="str">
        <f t="shared" si="6"/>
        <v>INR  Six Hundred &amp; Ninety Nine  and Paise Nine Only</v>
      </c>
      <c r="BD79" s="15">
        <f t="shared" si="7"/>
        <v>263.6</v>
      </c>
      <c r="BE79" s="15">
        <f aca="true" t="shared" si="10" ref="BE79:BE135">ROUND(F79*1.12*1.01,2)</f>
        <v>263.6</v>
      </c>
      <c r="HN79" s="16"/>
      <c r="HO79" s="16"/>
      <c r="HP79" s="16"/>
      <c r="HQ79" s="16"/>
      <c r="HR79" s="16"/>
    </row>
    <row r="80" spans="1:226" s="15" customFormat="1" ht="51" customHeight="1">
      <c r="A80" s="65">
        <v>68</v>
      </c>
      <c r="B80" s="72" t="s">
        <v>172</v>
      </c>
      <c r="C80" s="68" t="s">
        <v>284</v>
      </c>
      <c r="D80" s="83">
        <v>3</v>
      </c>
      <c r="E80" s="84" t="s">
        <v>261</v>
      </c>
      <c r="F80" s="85">
        <v>659.49</v>
      </c>
      <c r="G80" s="58"/>
      <c r="H80" s="48"/>
      <c r="I80" s="47" t="s">
        <v>39</v>
      </c>
      <c r="J80" s="49">
        <v>1</v>
      </c>
      <c r="K80" s="50" t="s">
        <v>64</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61">
        <f t="shared" si="9"/>
        <v>1978.47</v>
      </c>
      <c r="BB80" s="62">
        <f t="shared" si="5"/>
        <v>1978.47</v>
      </c>
      <c r="BC80" s="57" t="str">
        <f t="shared" si="6"/>
        <v>INR  One Thousand Nine Hundred &amp; Seventy Eight  and Paise Forty Seven Only</v>
      </c>
      <c r="BD80" s="15">
        <f t="shared" si="7"/>
        <v>746.02</v>
      </c>
      <c r="BE80" s="15">
        <f t="shared" si="10"/>
        <v>746.02</v>
      </c>
      <c r="HN80" s="16"/>
      <c r="HO80" s="16"/>
      <c r="HP80" s="16"/>
      <c r="HQ80" s="16"/>
      <c r="HR80" s="16"/>
    </row>
    <row r="81" spans="1:226" s="15" customFormat="1" ht="47.25">
      <c r="A81" s="65">
        <v>69</v>
      </c>
      <c r="B81" s="72" t="s">
        <v>173</v>
      </c>
      <c r="C81" s="68" t="s">
        <v>285</v>
      </c>
      <c r="D81" s="83">
        <v>5</v>
      </c>
      <c r="E81" s="84" t="s">
        <v>261</v>
      </c>
      <c r="F81" s="85">
        <v>69</v>
      </c>
      <c r="G81" s="58"/>
      <c r="H81" s="48"/>
      <c r="I81" s="47" t="s">
        <v>39</v>
      </c>
      <c r="J81" s="49">
        <v>1</v>
      </c>
      <c r="K81" s="50" t="s">
        <v>64</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61">
        <f t="shared" si="9"/>
        <v>345</v>
      </c>
      <c r="BB81" s="62">
        <f t="shared" si="5"/>
        <v>345</v>
      </c>
      <c r="BC81" s="57" t="str">
        <f t="shared" si="6"/>
        <v>INR  Three Hundred &amp; Forty Five  Only</v>
      </c>
      <c r="BD81" s="15">
        <f t="shared" si="7"/>
        <v>78.05</v>
      </c>
      <c r="BE81" s="15">
        <f t="shared" si="10"/>
        <v>78.05</v>
      </c>
      <c r="HN81" s="16"/>
      <c r="HO81" s="16"/>
      <c r="HP81" s="16"/>
      <c r="HQ81" s="16"/>
      <c r="HR81" s="16"/>
    </row>
    <row r="82" spans="1:226" s="15" customFormat="1" ht="70.5" customHeight="1">
      <c r="A82" s="65">
        <v>70</v>
      </c>
      <c r="B82" s="74" t="s">
        <v>174</v>
      </c>
      <c r="C82" s="68" t="s">
        <v>286</v>
      </c>
      <c r="D82" s="83">
        <v>5</v>
      </c>
      <c r="E82" s="84" t="s">
        <v>261</v>
      </c>
      <c r="F82" s="85">
        <v>135.74</v>
      </c>
      <c r="G82" s="58"/>
      <c r="H82" s="48"/>
      <c r="I82" s="47" t="s">
        <v>39</v>
      </c>
      <c r="J82" s="49">
        <v>1</v>
      </c>
      <c r="K82" s="50" t="s">
        <v>64</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61">
        <f t="shared" si="9"/>
        <v>678.7</v>
      </c>
      <c r="BB82" s="62">
        <f t="shared" si="5"/>
        <v>678.7</v>
      </c>
      <c r="BC82" s="57" t="str">
        <f t="shared" si="6"/>
        <v>INR  Six Hundred &amp; Seventy Eight  and Paise Seventy Only</v>
      </c>
      <c r="BD82" s="15">
        <f t="shared" si="7"/>
        <v>153.55</v>
      </c>
      <c r="BE82" s="15">
        <f t="shared" si="10"/>
        <v>153.55</v>
      </c>
      <c r="HN82" s="16"/>
      <c r="HO82" s="16"/>
      <c r="HP82" s="16"/>
      <c r="HQ82" s="16"/>
      <c r="HR82" s="16"/>
    </row>
    <row r="83" spans="1:226" s="15" customFormat="1" ht="68.25" customHeight="1">
      <c r="A83" s="65">
        <v>71</v>
      </c>
      <c r="B83" s="72" t="s">
        <v>175</v>
      </c>
      <c r="C83" s="68" t="s">
        <v>287</v>
      </c>
      <c r="D83" s="83">
        <v>5</v>
      </c>
      <c r="E83" s="84" t="s">
        <v>261</v>
      </c>
      <c r="F83" s="85">
        <v>382.35</v>
      </c>
      <c r="G83" s="58"/>
      <c r="H83" s="48"/>
      <c r="I83" s="47" t="s">
        <v>39</v>
      </c>
      <c r="J83" s="49">
        <v>1</v>
      </c>
      <c r="K83" s="50" t="s">
        <v>64</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61">
        <f t="shared" si="9"/>
        <v>1911.75</v>
      </c>
      <c r="BB83" s="62">
        <f t="shared" si="5"/>
        <v>1911.75</v>
      </c>
      <c r="BC83" s="57" t="str">
        <f t="shared" si="6"/>
        <v>INR  One Thousand Nine Hundred &amp; Eleven  and Paise Seventy Five Only</v>
      </c>
      <c r="BD83" s="15">
        <f t="shared" si="7"/>
        <v>432.51</v>
      </c>
      <c r="BE83" s="15">
        <f t="shared" si="10"/>
        <v>432.51</v>
      </c>
      <c r="HN83" s="16"/>
      <c r="HO83" s="16"/>
      <c r="HP83" s="16"/>
      <c r="HQ83" s="16"/>
      <c r="HR83" s="16"/>
    </row>
    <row r="84" spans="1:226" s="15" customFormat="1" ht="68.25" customHeight="1">
      <c r="A84" s="65">
        <v>72</v>
      </c>
      <c r="B84" s="72" t="s">
        <v>176</v>
      </c>
      <c r="C84" s="68" t="s">
        <v>288</v>
      </c>
      <c r="D84" s="83">
        <v>3</v>
      </c>
      <c r="E84" s="84" t="s">
        <v>261</v>
      </c>
      <c r="F84" s="85">
        <v>93.89</v>
      </c>
      <c r="G84" s="58"/>
      <c r="H84" s="48"/>
      <c r="I84" s="47" t="s">
        <v>39</v>
      </c>
      <c r="J84" s="49">
        <v>1</v>
      </c>
      <c r="K84" s="50" t="s">
        <v>64</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61">
        <f t="shared" si="9"/>
        <v>281.67</v>
      </c>
      <c r="BB84" s="62">
        <f t="shared" si="5"/>
        <v>281.67</v>
      </c>
      <c r="BC84" s="57" t="str">
        <f t="shared" si="6"/>
        <v>INR  Two Hundred &amp; Eighty One  and Paise Sixty Seven Only</v>
      </c>
      <c r="BD84" s="15">
        <f t="shared" si="7"/>
        <v>106.21</v>
      </c>
      <c r="BE84" s="15">
        <f t="shared" si="10"/>
        <v>106.21</v>
      </c>
      <c r="HN84" s="16"/>
      <c r="HO84" s="16"/>
      <c r="HP84" s="16"/>
      <c r="HQ84" s="16"/>
      <c r="HR84" s="16"/>
    </row>
    <row r="85" spans="1:226" s="15" customFormat="1" ht="78" customHeight="1">
      <c r="A85" s="65">
        <v>73</v>
      </c>
      <c r="B85" s="72" t="s">
        <v>177</v>
      </c>
      <c r="C85" s="68" t="s">
        <v>289</v>
      </c>
      <c r="D85" s="83">
        <v>3</v>
      </c>
      <c r="E85" s="84" t="s">
        <v>261</v>
      </c>
      <c r="F85" s="85">
        <v>166.29</v>
      </c>
      <c r="G85" s="58"/>
      <c r="H85" s="48"/>
      <c r="I85" s="47" t="s">
        <v>39</v>
      </c>
      <c r="J85" s="49">
        <v>1</v>
      </c>
      <c r="K85" s="50" t="s">
        <v>64</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61">
        <f t="shared" si="9"/>
        <v>498.87</v>
      </c>
      <c r="BB85" s="62">
        <f t="shared" si="5"/>
        <v>498.87</v>
      </c>
      <c r="BC85" s="57" t="str">
        <f t="shared" si="6"/>
        <v>INR  Four Hundred &amp; Ninety Eight  and Paise Eighty Seven Only</v>
      </c>
      <c r="BD85" s="15">
        <f t="shared" si="7"/>
        <v>188.11</v>
      </c>
      <c r="BE85" s="15">
        <f t="shared" si="10"/>
        <v>188.11</v>
      </c>
      <c r="HN85" s="16"/>
      <c r="HO85" s="16"/>
      <c r="HP85" s="16"/>
      <c r="HQ85" s="16"/>
      <c r="HR85" s="16"/>
    </row>
    <row r="86" spans="1:226" s="15" customFormat="1" ht="78" customHeight="1">
      <c r="A86" s="65">
        <v>74</v>
      </c>
      <c r="B86" s="72" t="s">
        <v>178</v>
      </c>
      <c r="C86" s="68" t="s">
        <v>290</v>
      </c>
      <c r="D86" s="83">
        <v>3</v>
      </c>
      <c r="E86" s="84" t="s">
        <v>261</v>
      </c>
      <c r="F86" s="85">
        <v>417.41</v>
      </c>
      <c r="G86" s="58"/>
      <c r="H86" s="48"/>
      <c r="I86" s="47" t="s">
        <v>39</v>
      </c>
      <c r="J86" s="49">
        <v>1</v>
      </c>
      <c r="K86" s="50" t="s">
        <v>64</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61">
        <f t="shared" si="9"/>
        <v>1252.23</v>
      </c>
      <c r="BB86" s="62">
        <f t="shared" si="5"/>
        <v>1252.23</v>
      </c>
      <c r="BC86" s="57" t="str">
        <f t="shared" si="6"/>
        <v>INR  One Thousand Two Hundred &amp; Fifty Two  and Paise Twenty Three Only</v>
      </c>
      <c r="BD86" s="15">
        <f t="shared" si="7"/>
        <v>472.17</v>
      </c>
      <c r="BE86" s="15">
        <f t="shared" si="10"/>
        <v>472.17</v>
      </c>
      <c r="HN86" s="16"/>
      <c r="HO86" s="16"/>
      <c r="HP86" s="16"/>
      <c r="HQ86" s="16"/>
      <c r="HR86" s="16"/>
    </row>
    <row r="87" spans="1:226" s="15" customFormat="1" ht="69" customHeight="1">
      <c r="A87" s="65">
        <v>75</v>
      </c>
      <c r="B87" s="72" t="s">
        <v>179</v>
      </c>
      <c r="C87" s="68" t="s">
        <v>291</v>
      </c>
      <c r="D87" s="83">
        <v>3</v>
      </c>
      <c r="E87" s="84" t="s">
        <v>261</v>
      </c>
      <c r="F87" s="85">
        <v>244.34</v>
      </c>
      <c r="G87" s="58"/>
      <c r="H87" s="48"/>
      <c r="I87" s="47" t="s">
        <v>39</v>
      </c>
      <c r="J87" s="49">
        <v>1</v>
      </c>
      <c r="K87" s="50" t="s">
        <v>64</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61">
        <f t="shared" si="9"/>
        <v>733.02</v>
      </c>
      <c r="BB87" s="62">
        <f t="shared" si="5"/>
        <v>733.02</v>
      </c>
      <c r="BC87" s="57" t="str">
        <f t="shared" si="6"/>
        <v>INR  Seven Hundred &amp; Thirty Three  and Paise Two Only</v>
      </c>
      <c r="BD87" s="15">
        <f t="shared" si="7"/>
        <v>276.4</v>
      </c>
      <c r="BE87" s="15">
        <f t="shared" si="10"/>
        <v>276.4</v>
      </c>
      <c r="HN87" s="16"/>
      <c r="HO87" s="16"/>
      <c r="HP87" s="16"/>
      <c r="HQ87" s="16"/>
      <c r="HR87" s="16"/>
    </row>
    <row r="88" spans="1:226" s="15" customFormat="1" ht="69" customHeight="1">
      <c r="A88" s="65">
        <v>76</v>
      </c>
      <c r="B88" s="72" t="s">
        <v>180</v>
      </c>
      <c r="C88" s="68" t="s">
        <v>292</v>
      </c>
      <c r="D88" s="83">
        <v>3</v>
      </c>
      <c r="E88" s="84" t="s">
        <v>261</v>
      </c>
      <c r="F88" s="85">
        <v>270.36</v>
      </c>
      <c r="G88" s="58"/>
      <c r="H88" s="48"/>
      <c r="I88" s="47" t="s">
        <v>39</v>
      </c>
      <c r="J88" s="49">
        <v>1</v>
      </c>
      <c r="K88" s="50" t="s">
        <v>64</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61">
        <f t="shared" si="9"/>
        <v>811.08</v>
      </c>
      <c r="BB88" s="62">
        <f aca="true" t="shared" si="11" ref="BB88:BB119">BA88+SUM(N88:AZ88)</f>
        <v>811.08</v>
      </c>
      <c r="BC88" s="57" t="str">
        <f aca="true" t="shared" si="12" ref="BC88:BC119">SpellNumber(L88,BB88)</f>
        <v>INR  Eight Hundred &amp; Eleven  and Paise Eight Only</v>
      </c>
      <c r="BD88" s="15">
        <f t="shared" si="7"/>
        <v>305.83</v>
      </c>
      <c r="BE88" s="15">
        <f t="shared" si="10"/>
        <v>305.83</v>
      </c>
      <c r="HN88" s="16"/>
      <c r="HO88" s="16"/>
      <c r="HP88" s="16"/>
      <c r="HQ88" s="16"/>
      <c r="HR88" s="16"/>
    </row>
    <row r="89" spans="1:226" s="15" customFormat="1" ht="49.5" customHeight="1">
      <c r="A89" s="65">
        <v>77</v>
      </c>
      <c r="B89" s="72" t="s">
        <v>181</v>
      </c>
      <c r="C89" s="68" t="s">
        <v>293</v>
      </c>
      <c r="D89" s="83">
        <v>5</v>
      </c>
      <c r="E89" s="84" t="s">
        <v>261</v>
      </c>
      <c r="F89" s="80">
        <v>28.28</v>
      </c>
      <c r="G89" s="58"/>
      <c r="H89" s="48"/>
      <c r="I89" s="47" t="s">
        <v>39</v>
      </c>
      <c r="J89" s="49">
        <v>1</v>
      </c>
      <c r="K89" s="50" t="s">
        <v>64</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61">
        <f t="shared" si="9"/>
        <v>141.4</v>
      </c>
      <c r="BB89" s="62">
        <f t="shared" si="11"/>
        <v>141.4</v>
      </c>
      <c r="BC89" s="57" t="str">
        <f t="shared" si="12"/>
        <v>INR  One Hundred &amp; Forty One  and Paise Forty Only</v>
      </c>
      <c r="BD89" s="15">
        <f t="shared" si="7"/>
        <v>31.99</v>
      </c>
      <c r="BE89" s="15">
        <f t="shared" si="10"/>
        <v>31.99</v>
      </c>
      <c r="HN89" s="16"/>
      <c r="HO89" s="16"/>
      <c r="HP89" s="16"/>
      <c r="HQ89" s="16"/>
      <c r="HR89" s="16"/>
    </row>
    <row r="90" spans="1:226" s="15" customFormat="1" ht="49.5" customHeight="1">
      <c r="A90" s="65">
        <v>78</v>
      </c>
      <c r="B90" s="72" t="s">
        <v>182</v>
      </c>
      <c r="C90" s="68" t="s">
        <v>294</v>
      </c>
      <c r="D90" s="83">
        <v>5</v>
      </c>
      <c r="E90" s="84" t="s">
        <v>261</v>
      </c>
      <c r="F90" s="80">
        <v>37.33</v>
      </c>
      <c r="G90" s="58"/>
      <c r="H90" s="48"/>
      <c r="I90" s="47" t="s">
        <v>39</v>
      </c>
      <c r="J90" s="49">
        <v>1</v>
      </c>
      <c r="K90" s="50" t="s">
        <v>64</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61">
        <f t="shared" si="9"/>
        <v>186.65</v>
      </c>
      <c r="BB90" s="62">
        <f t="shared" si="11"/>
        <v>186.65</v>
      </c>
      <c r="BC90" s="57" t="str">
        <f t="shared" si="12"/>
        <v>INR  One Hundred &amp; Eighty Six  and Paise Sixty Five Only</v>
      </c>
      <c r="BD90" s="15">
        <f t="shared" si="7"/>
        <v>42.23</v>
      </c>
      <c r="BE90" s="15">
        <f t="shared" si="10"/>
        <v>42.23</v>
      </c>
      <c r="HN90" s="16"/>
      <c r="HO90" s="16"/>
      <c r="HP90" s="16"/>
      <c r="HQ90" s="16"/>
      <c r="HR90" s="16"/>
    </row>
    <row r="91" spans="1:226" s="15" customFormat="1" ht="49.5" customHeight="1">
      <c r="A91" s="65">
        <v>79</v>
      </c>
      <c r="B91" s="72" t="s">
        <v>183</v>
      </c>
      <c r="C91" s="68" t="s">
        <v>295</v>
      </c>
      <c r="D91" s="83">
        <v>5</v>
      </c>
      <c r="E91" s="84" t="s">
        <v>261</v>
      </c>
      <c r="F91" s="80">
        <v>64.48</v>
      </c>
      <c r="G91" s="58"/>
      <c r="H91" s="48"/>
      <c r="I91" s="47" t="s">
        <v>39</v>
      </c>
      <c r="J91" s="49">
        <v>1</v>
      </c>
      <c r="K91" s="50" t="s">
        <v>64</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61">
        <f t="shared" si="9"/>
        <v>322.4</v>
      </c>
      <c r="BB91" s="62">
        <f t="shared" si="11"/>
        <v>322.4</v>
      </c>
      <c r="BC91" s="57" t="str">
        <f t="shared" si="12"/>
        <v>INR  Three Hundred &amp; Twenty Two  and Paise Forty Only</v>
      </c>
      <c r="BD91" s="15">
        <f t="shared" si="7"/>
        <v>72.94</v>
      </c>
      <c r="BE91" s="15">
        <f t="shared" si="10"/>
        <v>72.94</v>
      </c>
      <c r="HN91" s="16"/>
      <c r="HO91" s="16"/>
      <c r="HP91" s="16"/>
      <c r="HQ91" s="16"/>
      <c r="HR91" s="16"/>
    </row>
    <row r="92" spans="1:226" s="15" customFormat="1" ht="48" customHeight="1">
      <c r="A92" s="65">
        <v>80</v>
      </c>
      <c r="B92" s="76" t="s">
        <v>184</v>
      </c>
      <c r="C92" s="68" t="s">
        <v>296</v>
      </c>
      <c r="D92" s="83">
        <v>1</v>
      </c>
      <c r="E92" s="84" t="s">
        <v>261</v>
      </c>
      <c r="F92" s="85">
        <v>18.1</v>
      </c>
      <c r="G92" s="58"/>
      <c r="H92" s="48"/>
      <c r="I92" s="47" t="s">
        <v>39</v>
      </c>
      <c r="J92" s="49">
        <v>1</v>
      </c>
      <c r="K92" s="50" t="s">
        <v>64</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61">
        <f t="shared" si="9"/>
        <v>18.1</v>
      </c>
      <c r="BB92" s="62">
        <f t="shared" si="11"/>
        <v>18.1</v>
      </c>
      <c r="BC92" s="57" t="str">
        <f t="shared" si="12"/>
        <v>INR  Eighteen and Paise Ten Only</v>
      </c>
      <c r="BD92" s="15">
        <f t="shared" si="7"/>
        <v>20.47</v>
      </c>
      <c r="BE92" s="15">
        <f t="shared" si="10"/>
        <v>20.47</v>
      </c>
      <c r="HN92" s="16"/>
      <c r="HO92" s="16"/>
      <c r="HP92" s="16"/>
      <c r="HQ92" s="16"/>
      <c r="HR92" s="16"/>
    </row>
    <row r="93" spans="1:226" s="15" customFormat="1" ht="48" customHeight="1">
      <c r="A93" s="65">
        <v>81</v>
      </c>
      <c r="B93" s="77" t="s">
        <v>185</v>
      </c>
      <c r="C93" s="68" t="s">
        <v>297</v>
      </c>
      <c r="D93" s="83">
        <v>8</v>
      </c>
      <c r="E93" s="84" t="s">
        <v>261</v>
      </c>
      <c r="F93" s="85">
        <v>23.76</v>
      </c>
      <c r="G93" s="58"/>
      <c r="H93" s="48"/>
      <c r="I93" s="47" t="s">
        <v>39</v>
      </c>
      <c r="J93" s="49">
        <v>1</v>
      </c>
      <c r="K93" s="50" t="s">
        <v>64</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61">
        <f t="shared" si="9"/>
        <v>190.08</v>
      </c>
      <c r="BB93" s="62">
        <f t="shared" si="11"/>
        <v>190.08</v>
      </c>
      <c r="BC93" s="57" t="str">
        <f t="shared" si="12"/>
        <v>INR  One Hundred &amp; Ninety  and Paise Eight Only</v>
      </c>
      <c r="BD93" s="15">
        <f t="shared" si="7"/>
        <v>26.88</v>
      </c>
      <c r="BE93" s="15">
        <f t="shared" si="10"/>
        <v>26.88</v>
      </c>
      <c r="HN93" s="16"/>
      <c r="HO93" s="16"/>
      <c r="HP93" s="16"/>
      <c r="HQ93" s="16"/>
      <c r="HR93" s="16"/>
    </row>
    <row r="94" spans="1:226" s="15" customFormat="1" ht="53.25" customHeight="1">
      <c r="A94" s="65">
        <v>82</v>
      </c>
      <c r="B94" s="77" t="s">
        <v>186</v>
      </c>
      <c r="C94" s="68" t="s">
        <v>298</v>
      </c>
      <c r="D94" s="83">
        <v>1</v>
      </c>
      <c r="E94" s="84" t="s">
        <v>261</v>
      </c>
      <c r="F94" s="85">
        <v>48.64</v>
      </c>
      <c r="G94" s="58"/>
      <c r="H94" s="48"/>
      <c r="I94" s="47" t="s">
        <v>39</v>
      </c>
      <c r="J94" s="49">
        <v>1</v>
      </c>
      <c r="K94" s="50" t="s">
        <v>64</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61">
        <f t="shared" si="9"/>
        <v>48.64</v>
      </c>
      <c r="BB94" s="62">
        <f t="shared" si="11"/>
        <v>48.64</v>
      </c>
      <c r="BC94" s="57" t="str">
        <f t="shared" si="12"/>
        <v>INR  Forty Eight and Paise Sixty Four Only</v>
      </c>
      <c r="BD94" s="15">
        <f t="shared" si="7"/>
        <v>55.02</v>
      </c>
      <c r="BE94" s="15">
        <f t="shared" si="10"/>
        <v>55.02</v>
      </c>
      <c r="HN94" s="16"/>
      <c r="HO94" s="16"/>
      <c r="HP94" s="16"/>
      <c r="HQ94" s="16"/>
      <c r="HR94" s="16"/>
    </row>
    <row r="95" spans="1:226" s="15" customFormat="1" ht="53.25" customHeight="1">
      <c r="A95" s="65">
        <v>83</v>
      </c>
      <c r="B95" s="77" t="s">
        <v>187</v>
      </c>
      <c r="C95" s="68" t="s">
        <v>299</v>
      </c>
      <c r="D95" s="83">
        <v>6</v>
      </c>
      <c r="E95" s="84" t="s">
        <v>261</v>
      </c>
      <c r="F95" s="85">
        <v>27.15</v>
      </c>
      <c r="G95" s="58"/>
      <c r="H95" s="48"/>
      <c r="I95" s="47" t="s">
        <v>39</v>
      </c>
      <c r="J95" s="49">
        <v>1</v>
      </c>
      <c r="K95" s="50" t="s">
        <v>64</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61">
        <f t="shared" si="9"/>
        <v>162.9</v>
      </c>
      <c r="BB95" s="62">
        <f t="shared" si="11"/>
        <v>162.9</v>
      </c>
      <c r="BC95" s="57" t="str">
        <f t="shared" si="12"/>
        <v>INR  One Hundred &amp; Sixty Two  and Paise Ninety Only</v>
      </c>
      <c r="BD95" s="15">
        <f t="shared" si="7"/>
        <v>30.71</v>
      </c>
      <c r="BE95" s="15">
        <f t="shared" si="10"/>
        <v>30.71</v>
      </c>
      <c r="HN95" s="16"/>
      <c r="HO95" s="16"/>
      <c r="HP95" s="16"/>
      <c r="HQ95" s="16"/>
      <c r="HR95" s="16"/>
    </row>
    <row r="96" spans="1:226" s="15" customFormat="1" ht="48" customHeight="1">
      <c r="A96" s="65">
        <v>84</v>
      </c>
      <c r="B96" s="77" t="s">
        <v>188</v>
      </c>
      <c r="C96" s="68" t="s">
        <v>300</v>
      </c>
      <c r="D96" s="83">
        <v>5</v>
      </c>
      <c r="E96" s="84" t="s">
        <v>261</v>
      </c>
      <c r="F96" s="85">
        <v>41.85</v>
      </c>
      <c r="G96" s="58"/>
      <c r="H96" s="48"/>
      <c r="I96" s="47" t="s">
        <v>39</v>
      </c>
      <c r="J96" s="49">
        <v>1</v>
      </c>
      <c r="K96" s="50" t="s">
        <v>64</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61">
        <f t="shared" si="9"/>
        <v>209.25</v>
      </c>
      <c r="BB96" s="62">
        <f t="shared" si="11"/>
        <v>209.25</v>
      </c>
      <c r="BC96" s="57" t="str">
        <f t="shared" si="12"/>
        <v>INR  Two Hundred &amp; Nine  and Paise Twenty Five Only</v>
      </c>
      <c r="BD96" s="15">
        <f t="shared" si="7"/>
        <v>47.34</v>
      </c>
      <c r="BE96" s="15">
        <f t="shared" si="10"/>
        <v>47.34</v>
      </c>
      <c r="HN96" s="16"/>
      <c r="HO96" s="16"/>
      <c r="HP96" s="16"/>
      <c r="HQ96" s="16"/>
      <c r="HR96" s="16"/>
    </row>
    <row r="97" spans="1:226" s="15" customFormat="1" ht="48" customHeight="1">
      <c r="A97" s="65">
        <v>85</v>
      </c>
      <c r="B97" s="77" t="s">
        <v>189</v>
      </c>
      <c r="C97" s="68" t="s">
        <v>301</v>
      </c>
      <c r="D97" s="83">
        <v>5</v>
      </c>
      <c r="E97" s="84" t="s">
        <v>261</v>
      </c>
      <c r="F97" s="85">
        <v>57.69</v>
      </c>
      <c r="G97" s="58"/>
      <c r="H97" s="48"/>
      <c r="I97" s="47" t="s">
        <v>39</v>
      </c>
      <c r="J97" s="49">
        <v>1</v>
      </c>
      <c r="K97" s="50" t="s">
        <v>64</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61">
        <f t="shared" si="9"/>
        <v>288.45</v>
      </c>
      <c r="BB97" s="62">
        <f t="shared" si="11"/>
        <v>288.45</v>
      </c>
      <c r="BC97" s="57" t="str">
        <f t="shared" si="12"/>
        <v>INR  Two Hundred &amp; Eighty Eight  and Paise Forty Five Only</v>
      </c>
      <c r="BD97" s="15">
        <f t="shared" si="7"/>
        <v>65.26</v>
      </c>
      <c r="BE97" s="15">
        <f t="shared" si="10"/>
        <v>65.26</v>
      </c>
      <c r="HN97" s="16"/>
      <c r="HO97" s="16"/>
      <c r="HP97" s="16"/>
      <c r="HQ97" s="16"/>
      <c r="HR97" s="16"/>
    </row>
    <row r="98" spans="1:226" s="15" customFormat="1" ht="201.75" customHeight="1">
      <c r="A98" s="65">
        <v>86</v>
      </c>
      <c r="B98" s="77" t="s">
        <v>190</v>
      </c>
      <c r="C98" s="68" t="s">
        <v>302</v>
      </c>
      <c r="D98" s="83">
        <v>1</v>
      </c>
      <c r="E98" s="84" t="s">
        <v>99</v>
      </c>
      <c r="F98" s="85">
        <v>50.9</v>
      </c>
      <c r="G98" s="58"/>
      <c r="H98" s="48"/>
      <c r="I98" s="47" t="s">
        <v>39</v>
      </c>
      <c r="J98" s="49">
        <v>1</v>
      </c>
      <c r="K98" s="50" t="s">
        <v>64</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61">
        <f t="shared" si="9"/>
        <v>50.9</v>
      </c>
      <c r="BB98" s="62">
        <f t="shared" si="11"/>
        <v>50.9</v>
      </c>
      <c r="BC98" s="57" t="str">
        <f t="shared" si="12"/>
        <v>INR  Fifty and Paise Ninety Only</v>
      </c>
      <c r="BD98" s="15">
        <f t="shared" si="7"/>
        <v>57.58</v>
      </c>
      <c r="BE98" s="15">
        <f t="shared" si="10"/>
        <v>57.58</v>
      </c>
      <c r="HN98" s="16"/>
      <c r="HO98" s="16"/>
      <c r="HP98" s="16"/>
      <c r="HQ98" s="16"/>
      <c r="HR98" s="16"/>
    </row>
    <row r="99" spans="1:226" s="15" customFormat="1" ht="228.75" customHeight="1">
      <c r="A99" s="65">
        <v>87</v>
      </c>
      <c r="B99" s="77" t="s">
        <v>191</v>
      </c>
      <c r="C99" s="68" t="s">
        <v>303</v>
      </c>
      <c r="D99" s="83">
        <v>20</v>
      </c>
      <c r="E99" s="84" t="s">
        <v>99</v>
      </c>
      <c r="F99" s="85">
        <v>64.48</v>
      </c>
      <c r="G99" s="58"/>
      <c r="H99" s="48"/>
      <c r="I99" s="47" t="s">
        <v>39</v>
      </c>
      <c r="J99" s="49">
        <v>1</v>
      </c>
      <c r="K99" s="50" t="s">
        <v>64</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61">
        <f t="shared" si="9"/>
        <v>1289.6</v>
      </c>
      <c r="BB99" s="62">
        <f t="shared" si="11"/>
        <v>1289.6</v>
      </c>
      <c r="BC99" s="57" t="str">
        <f t="shared" si="12"/>
        <v>INR  One Thousand Two Hundred &amp; Eighty Nine  and Paise Sixty Only</v>
      </c>
      <c r="BD99" s="15">
        <f t="shared" si="7"/>
        <v>72.94</v>
      </c>
      <c r="BE99" s="15">
        <f t="shared" si="10"/>
        <v>72.94</v>
      </c>
      <c r="HN99" s="16"/>
      <c r="HO99" s="16"/>
      <c r="HP99" s="16"/>
      <c r="HQ99" s="16"/>
      <c r="HR99" s="16"/>
    </row>
    <row r="100" spans="1:226" s="15" customFormat="1" ht="228.75" customHeight="1">
      <c r="A100" s="65">
        <v>88</v>
      </c>
      <c r="B100" s="72" t="s">
        <v>192</v>
      </c>
      <c r="C100" s="68" t="s">
        <v>304</v>
      </c>
      <c r="D100" s="78">
        <v>2</v>
      </c>
      <c r="E100" s="79" t="s">
        <v>99</v>
      </c>
      <c r="F100" s="80">
        <v>74.66</v>
      </c>
      <c r="G100" s="58"/>
      <c r="H100" s="48"/>
      <c r="I100" s="47" t="s">
        <v>39</v>
      </c>
      <c r="J100" s="49">
        <v>1</v>
      </c>
      <c r="K100" s="50" t="s">
        <v>64</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61">
        <f t="shared" si="9"/>
        <v>149.32</v>
      </c>
      <c r="BB100" s="62">
        <f t="shared" si="11"/>
        <v>149.32</v>
      </c>
      <c r="BC100" s="57" t="str">
        <f t="shared" si="12"/>
        <v>INR  One Hundred &amp; Forty Nine  and Paise Thirty Two Only</v>
      </c>
      <c r="BD100" s="15">
        <f>ROUND(F100*1.12*1.01,2)</f>
        <v>84.46</v>
      </c>
      <c r="BE100" s="15">
        <f t="shared" si="10"/>
        <v>84.46</v>
      </c>
      <c r="HN100" s="16">
        <v>2</v>
      </c>
      <c r="HO100" s="16" t="s">
        <v>35</v>
      </c>
      <c r="HP100" s="16" t="s">
        <v>44</v>
      </c>
      <c r="HQ100" s="16">
        <v>10</v>
      </c>
      <c r="HR100" s="16" t="s">
        <v>38</v>
      </c>
    </row>
    <row r="101" spans="1:226" s="15" customFormat="1" ht="202.5" customHeight="1">
      <c r="A101" s="65">
        <v>89</v>
      </c>
      <c r="B101" s="72" t="s">
        <v>193</v>
      </c>
      <c r="C101" s="68" t="s">
        <v>305</v>
      </c>
      <c r="D101" s="78">
        <v>1</v>
      </c>
      <c r="E101" s="79" t="s">
        <v>99</v>
      </c>
      <c r="F101" s="80">
        <v>82.58</v>
      </c>
      <c r="G101" s="58"/>
      <c r="H101" s="48"/>
      <c r="I101" s="47" t="s">
        <v>39</v>
      </c>
      <c r="J101" s="49">
        <v>1</v>
      </c>
      <c r="K101" s="50" t="s">
        <v>64</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61">
        <f t="shared" si="9"/>
        <v>82.58</v>
      </c>
      <c r="BB101" s="62">
        <f t="shared" si="11"/>
        <v>82.58</v>
      </c>
      <c r="BC101" s="57" t="str">
        <f t="shared" si="12"/>
        <v>INR  Eighty Two and Paise Fifty Eight Only</v>
      </c>
      <c r="BD101" s="15">
        <f aca="true" t="shared" si="13" ref="BD101:BD142">ROUND(F101*1.12*1.01,2)</f>
        <v>93.41</v>
      </c>
      <c r="BE101" s="15">
        <f t="shared" si="10"/>
        <v>93.41</v>
      </c>
      <c r="HN101" s="16">
        <v>2</v>
      </c>
      <c r="HO101" s="16" t="s">
        <v>35</v>
      </c>
      <c r="HP101" s="16" t="s">
        <v>44</v>
      </c>
      <c r="HQ101" s="16">
        <v>10</v>
      </c>
      <c r="HR101" s="16" t="s">
        <v>38</v>
      </c>
    </row>
    <row r="102" spans="1:226" s="15" customFormat="1" ht="207" customHeight="1">
      <c r="A102" s="65">
        <v>90</v>
      </c>
      <c r="B102" s="72" t="s">
        <v>194</v>
      </c>
      <c r="C102" s="68" t="s">
        <v>306</v>
      </c>
      <c r="D102" s="78">
        <v>5</v>
      </c>
      <c r="E102" s="80" t="s">
        <v>99</v>
      </c>
      <c r="F102" s="80">
        <v>95.02</v>
      </c>
      <c r="G102" s="58"/>
      <c r="H102" s="48"/>
      <c r="I102" s="47" t="s">
        <v>39</v>
      </c>
      <c r="J102" s="49">
        <v>1</v>
      </c>
      <c r="K102" s="50" t="s">
        <v>64</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61">
        <f t="shared" si="9"/>
        <v>475.1</v>
      </c>
      <c r="BB102" s="62">
        <f t="shared" si="11"/>
        <v>475.1</v>
      </c>
      <c r="BC102" s="57" t="str">
        <f t="shared" si="12"/>
        <v>INR  Four Hundred &amp; Seventy Five  and Paise Ten Only</v>
      </c>
      <c r="BD102" s="15">
        <f t="shared" si="13"/>
        <v>107.49</v>
      </c>
      <c r="BE102" s="15">
        <f t="shared" si="10"/>
        <v>107.49</v>
      </c>
      <c r="HN102" s="16">
        <v>2</v>
      </c>
      <c r="HO102" s="16" t="s">
        <v>35</v>
      </c>
      <c r="HP102" s="16" t="s">
        <v>44</v>
      </c>
      <c r="HQ102" s="16">
        <v>10</v>
      </c>
      <c r="HR102" s="16" t="s">
        <v>38</v>
      </c>
    </row>
    <row r="103" spans="1:226" s="15" customFormat="1" ht="207" customHeight="1">
      <c r="A103" s="65">
        <v>91</v>
      </c>
      <c r="B103" s="73" t="s">
        <v>195</v>
      </c>
      <c r="C103" s="68" t="s">
        <v>307</v>
      </c>
      <c r="D103" s="78">
        <v>6</v>
      </c>
      <c r="E103" s="79" t="s">
        <v>99</v>
      </c>
      <c r="F103" s="81">
        <v>105.2</v>
      </c>
      <c r="G103" s="58"/>
      <c r="H103" s="48"/>
      <c r="I103" s="47" t="s">
        <v>39</v>
      </c>
      <c r="J103" s="49">
        <v>1</v>
      </c>
      <c r="K103" s="50" t="s">
        <v>64</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61">
        <f aca="true" t="shared" si="14" ref="BA103:BA111">total_amount_ba($B$2,$D$2,D103,F103,J103,K103,M103)</f>
        <v>631.2</v>
      </c>
      <c r="BB103" s="62">
        <f t="shared" si="11"/>
        <v>631.2</v>
      </c>
      <c r="BC103" s="57" t="str">
        <f t="shared" si="12"/>
        <v>INR  Six Hundred &amp; Thirty One  and Paise Twenty Only</v>
      </c>
      <c r="BD103" s="15">
        <f t="shared" si="13"/>
        <v>119</v>
      </c>
      <c r="BE103" s="15">
        <f t="shared" si="10"/>
        <v>119</v>
      </c>
      <c r="HN103" s="16">
        <v>3</v>
      </c>
      <c r="HO103" s="16" t="s">
        <v>46</v>
      </c>
      <c r="HP103" s="16" t="s">
        <v>47</v>
      </c>
      <c r="HQ103" s="16">
        <v>10</v>
      </c>
      <c r="HR103" s="16" t="s">
        <v>38</v>
      </c>
    </row>
    <row r="104" spans="1:226" s="15" customFormat="1" ht="285.75" customHeight="1">
      <c r="A104" s="65">
        <v>92</v>
      </c>
      <c r="B104" s="72" t="s">
        <v>196</v>
      </c>
      <c r="C104" s="68" t="s">
        <v>308</v>
      </c>
      <c r="D104" s="78">
        <v>5</v>
      </c>
      <c r="E104" s="79" t="s">
        <v>99</v>
      </c>
      <c r="F104" s="80">
        <v>266.96</v>
      </c>
      <c r="G104" s="58"/>
      <c r="H104" s="48"/>
      <c r="I104" s="47" t="s">
        <v>39</v>
      </c>
      <c r="J104" s="49">
        <v>1</v>
      </c>
      <c r="K104" s="50" t="s">
        <v>64</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61">
        <f t="shared" si="14"/>
        <v>1334.8</v>
      </c>
      <c r="BB104" s="62">
        <f t="shared" si="11"/>
        <v>1334.8</v>
      </c>
      <c r="BC104" s="57" t="str">
        <f t="shared" si="12"/>
        <v>INR  One Thousand Three Hundred &amp; Thirty Four  and Paise Eighty Only</v>
      </c>
      <c r="BD104" s="15">
        <f t="shared" si="13"/>
        <v>301.99</v>
      </c>
      <c r="BE104" s="15">
        <f t="shared" si="10"/>
        <v>301.99</v>
      </c>
      <c r="HN104" s="16">
        <v>1.01</v>
      </c>
      <c r="HO104" s="16" t="s">
        <v>40</v>
      </c>
      <c r="HP104" s="16" t="s">
        <v>36</v>
      </c>
      <c r="HQ104" s="16">
        <v>123.223</v>
      </c>
      <c r="HR104" s="16" t="s">
        <v>38</v>
      </c>
    </row>
    <row r="105" spans="1:226" s="15" customFormat="1" ht="285.75" customHeight="1">
      <c r="A105" s="65">
        <v>93</v>
      </c>
      <c r="B105" s="72" t="s">
        <v>197</v>
      </c>
      <c r="C105" s="68" t="s">
        <v>309</v>
      </c>
      <c r="D105" s="78">
        <v>65</v>
      </c>
      <c r="E105" s="80" t="s">
        <v>99</v>
      </c>
      <c r="F105" s="80">
        <v>200.22</v>
      </c>
      <c r="G105" s="58"/>
      <c r="H105" s="48"/>
      <c r="I105" s="47" t="s">
        <v>39</v>
      </c>
      <c r="J105" s="49">
        <v>1</v>
      </c>
      <c r="K105" s="50" t="s">
        <v>64</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61">
        <f t="shared" si="14"/>
        <v>13014.3</v>
      </c>
      <c r="BB105" s="62">
        <f t="shared" si="11"/>
        <v>13014.3</v>
      </c>
      <c r="BC105" s="57" t="str">
        <f t="shared" si="12"/>
        <v>INR  Thirteen Thousand  &amp;Fourteen  and Paise Thirty Only</v>
      </c>
      <c r="BD105" s="15">
        <f t="shared" si="13"/>
        <v>226.49</v>
      </c>
      <c r="BE105" s="15">
        <f t="shared" si="10"/>
        <v>226.49</v>
      </c>
      <c r="HN105" s="16">
        <v>1.02</v>
      </c>
      <c r="HO105" s="16" t="s">
        <v>41</v>
      </c>
      <c r="HP105" s="16" t="s">
        <v>42</v>
      </c>
      <c r="HQ105" s="16">
        <v>213</v>
      </c>
      <c r="HR105" s="16" t="s">
        <v>38</v>
      </c>
    </row>
    <row r="106" spans="1:226" s="15" customFormat="1" ht="261" customHeight="1">
      <c r="A106" s="65">
        <v>94</v>
      </c>
      <c r="B106" s="72" t="s">
        <v>198</v>
      </c>
      <c r="C106" s="68" t="s">
        <v>310</v>
      </c>
      <c r="D106" s="78">
        <v>25</v>
      </c>
      <c r="E106" s="80" t="s">
        <v>99</v>
      </c>
      <c r="F106" s="80">
        <v>145.92</v>
      </c>
      <c r="G106" s="58"/>
      <c r="H106" s="48"/>
      <c r="I106" s="47" t="s">
        <v>39</v>
      </c>
      <c r="J106" s="49">
        <v>1</v>
      </c>
      <c r="K106" s="50" t="s">
        <v>64</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61">
        <f t="shared" si="14"/>
        <v>3648</v>
      </c>
      <c r="BB106" s="62">
        <f t="shared" si="11"/>
        <v>3648</v>
      </c>
      <c r="BC106" s="57" t="str">
        <f t="shared" si="12"/>
        <v>INR  Three Thousand Six Hundred &amp; Forty Eight  Only</v>
      </c>
      <c r="BD106" s="15">
        <f t="shared" si="13"/>
        <v>165.06</v>
      </c>
      <c r="BE106" s="15">
        <f t="shared" si="10"/>
        <v>165.06</v>
      </c>
      <c r="HN106" s="16">
        <v>2</v>
      </c>
      <c r="HO106" s="16" t="s">
        <v>35</v>
      </c>
      <c r="HP106" s="16" t="s">
        <v>44</v>
      </c>
      <c r="HQ106" s="16">
        <v>10</v>
      </c>
      <c r="HR106" s="16" t="s">
        <v>38</v>
      </c>
    </row>
    <row r="107" spans="1:226" s="15" customFormat="1" ht="259.5" customHeight="1">
      <c r="A107" s="65">
        <v>95</v>
      </c>
      <c r="B107" s="72" t="s">
        <v>199</v>
      </c>
      <c r="C107" s="68" t="s">
        <v>311</v>
      </c>
      <c r="D107" s="78">
        <v>15</v>
      </c>
      <c r="E107" s="80" t="s">
        <v>99</v>
      </c>
      <c r="F107" s="80">
        <v>114.25</v>
      </c>
      <c r="G107" s="58">
        <v>53536</v>
      </c>
      <c r="H107" s="48"/>
      <c r="I107" s="47" t="s">
        <v>39</v>
      </c>
      <c r="J107" s="49">
        <v>1</v>
      </c>
      <c r="K107" s="50" t="s">
        <v>64</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61">
        <f t="shared" si="14"/>
        <v>1713.75</v>
      </c>
      <c r="BB107" s="62">
        <f t="shared" si="11"/>
        <v>1713.75</v>
      </c>
      <c r="BC107" s="57" t="str">
        <f t="shared" si="12"/>
        <v>INR  One Thousand Seven Hundred &amp; Thirteen  and Paise Seventy Five Only</v>
      </c>
      <c r="BD107" s="15">
        <f t="shared" si="13"/>
        <v>129.24</v>
      </c>
      <c r="BE107" s="15">
        <f t="shared" si="10"/>
        <v>129.24</v>
      </c>
      <c r="HN107" s="16">
        <v>2</v>
      </c>
      <c r="HO107" s="16" t="s">
        <v>35</v>
      </c>
      <c r="HP107" s="16" t="s">
        <v>44</v>
      </c>
      <c r="HQ107" s="16">
        <v>10</v>
      </c>
      <c r="HR107" s="16" t="s">
        <v>38</v>
      </c>
    </row>
    <row r="108" spans="1:226" s="15" customFormat="1" ht="85.5" customHeight="1">
      <c r="A108" s="65">
        <v>96</v>
      </c>
      <c r="B108" s="72" t="s">
        <v>200</v>
      </c>
      <c r="C108" s="68" t="s">
        <v>312</v>
      </c>
      <c r="D108" s="78">
        <v>1</v>
      </c>
      <c r="E108" s="79" t="s">
        <v>261</v>
      </c>
      <c r="F108" s="80">
        <v>1423.05</v>
      </c>
      <c r="G108" s="58">
        <v>48070</v>
      </c>
      <c r="H108" s="48"/>
      <c r="I108" s="47" t="s">
        <v>39</v>
      </c>
      <c r="J108" s="49">
        <v>1</v>
      </c>
      <c r="K108" s="50" t="s">
        <v>64</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61">
        <f t="shared" si="14"/>
        <v>1423.05</v>
      </c>
      <c r="BB108" s="62">
        <f t="shared" si="11"/>
        <v>1423.05</v>
      </c>
      <c r="BC108" s="57" t="str">
        <f t="shared" si="12"/>
        <v>INR  One Thousand Four Hundred &amp; Twenty Three  and Paise Five Only</v>
      </c>
      <c r="BD108" s="15">
        <f t="shared" si="13"/>
        <v>1609.75</v>
      </c>
      <c r="BE108" s="15">
        <f t="shared" si="10"/>
        <v>1609.75</v>
      </c>
      <c r="HN108" s="16">
        <v>2</v>
      </c>
      <c r="HO108" s="16" t="s">
        <v>35</v>
      </c>
      <c r="HP108" s="16" t="s">
        <v>44</v>
      </c>
      <c r="HQ108" s="16">
        <v>10</v>
      </c>
      <c r="HR108" s="16" t="s">
        <v>38</v>
      </c>
    </row>
    <row r="109" spans="1:226" s="15" customFormat="1" ht="81" customHeight="1">
      <c r="A109" s="65">
        <v>97</v>
      </c>
      <c r="B109" s="72" t="s">
        <v>201</v>
      </c>
      <c r="C109" s="68" t="s">
        <v>313</v>
      </c>
      <c r="D109" s="82">
        <v>4</v>
      </c>
      <c r="E109" s="79" t="s">
        <v>261</v>
      </c>
      <c r="F109" s="81">
        <v>1031.65</v>
      </c>
      <c r="G109" s="58">
        <v>10288</v>
      </c>
      <c r="H109" s="48"/>
      <c r="I109" s="47" t="s">
        <v>39</v>
      </c>
      <c r="J109" s="49">
        <v>1</v>
      </c>
      <c r="K109" s="50" t="s">
        <v>64</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61">
        <f t="shared" si="14"/>
        <v>4126.6</v>
      </c>
      <c r="BB109" s="62">
        <f t="shared" si="11"/>
        <v>4126.6</v>
      </c>
      <c r="BC109" s="57" t="str">
        <f t="shared" si="12"/>
        <v>INR  Four Thousand One Hundred &amp; Twenty Six  and Paise Sixty Only</v>
      </c>
      <c r="BD109" s="15">
        <f t="shared" si="13"/>
        <v>1167</v>
      </c>
      <c r="BE109" s="15">
        <f t="shared" si="10"/>
        <v>1167</v>
      </c>
      <c r="HN109" s="16">
        <v>1.01</v>
      </c>
      <c r="HO109" s="16" t="s">
        <v>40</v>
      </c>
      <c r="HP109" s="16" t="s">
        <v>36</v>
      </c>
      <c r="HQ109" s="16">
        <v>123.223</v>
      </c>
      <c r="HR109" s="16" t="s">
        <v>38</v>
      </c>
    </row>
    <row r="110" spans="1:226" s="15" customFormat="1" ht="86.25" customHeight="1">
      <c r="A110" s="65">
        <v>98</v>
      </c>
      <c r="B110" s="72" t="s">
        <v>202</v>
      </c>
      <c r="C110" s="68" t="s">
        <v>314</v>
      </c>
      <c r="D110" s="78">
        <v>2</v>
      </c>
      <c r="E110" s="80" t="s">
        <v>261</v>
      </c>
      <c r="F110" s="80">
        <v>743.2</v>
      </c>
      <c r="G110" s="58"/>
      <c r="H110" s="48"/>
      <c r="I110" s="47" t="s">
        <v>39</v>
      </c>
      <c r="J110" s="49">
        <v>1</v>
      </c>
      <c r="K110" s="50" t="s">
        <v>64</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61">
        <f t="shared" si="14"/>
        <v>1486.4</v>
      </c>
      <c r="BB110" s="62">
        <f t="shared" si="11"/>
        <v>1486.4</v>
      </c>
      <c r="BC110" s="57" t="str">
        <f t="shared" si="12"/>
        <v>INR  One Thousand Four Hundred &amp; Eighty Six  and Paise Forty Only</v>
      </c>
      <c r="BD110" s="15">
        <f t="shared" si="13"/>
        <v>840.71</v>
      </c>
      <c r="BE110" s="15">
        <f t="shared" si="10"/>
        <v>840.71</v>
      </c>
      <c r="HN110" s="16"/>
      <c r="HO110" s="16"/>
      <c r="HP110" s="16"/>
      <c r="HQ110" s="16"/>
      <c r="HR110" s="16"/>
    </row>
    <row r="111" spans="1:226" s="15" customFormat="1" ht="87" customHeight="1">
      <c r="A111" s="65">
        <v>99</v>
      </c>
      <c r="B111" s="73" t="s">
        <v>203</v>
      </c>
      <c r="C111" s="68" t="s">
        <v>315</v>
      </c>
      <c r="D111" s="78">
        <v>2</v>
      </c>
      <c r="E111" s="80" t="s">
        <v>261</v>
      </c>
      <c r="F111" s="81">
        <v>589.36</v>
      </c>
      <c r="G111" s="58"/>
      <c r="H111" s="48"/>
      <c r="I111" s="47" t="s">
        <v>39</v>
      </c>
      <c r="J111" s="49">
        <v>1</v>
      </c>
      <c r="K111" s="50" t="s">
        <v>64</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61">
        <f t="shared" si="14"/>
        <v>1178.72</v>
      </c>
      <c r="BB111" s="62">
        <f t="shared" si="11"/>
        <v>1178.72</v>
      </c>
      <c r="BC111" s="57" t="str">
        <f t="shared" si="12"/>
        <v>INR  One Thousand One Hundred &amp; Seventy Eight  and Paise Seventy Two Only</v>
      </c>
      <c r="BD111" s="15">
        <f t="shared" si="13"/>
        <v>666.68</v>
      </c>
      <c r="BE111" s="15">
        <f t="shared" si="10"/>
        <v>666.68</v>
      </c>
      <c r="HN111" s="16"/>
      <c r="HO111" s="16"/>
      <c r="HP111" s="16"/>
      <c r="HQ111" s="16"/>
      <c r="HR111" s="16"/>
    </row>
    <row r="112" spans="1:226" s="15" customFormat="1" ht="183" customHeight="1">
      <c r="A112" s="65">
        <v>100</v>
      </c>
      <c r="B112" s="74" t="s">
        <v>204</v>
      </c>
      <c r="C112" s="68" t="s">
        <v>316</v>
      </c>
      <c r="D112" s="83">
        <v>2</v>
      </c>
      <c r="E112" s="84" t="s">
        <v>261</v>
      </c>
      <c r="F112" s="85">
        <v>2497.69</v>
      </c>
      <c r="G112" s="58"/>
      <c r="H112" s="48"/>
      <c r="I112" s="47" t="s">
        <v>39</v>
      </c>
      <c r="J112" s="49">
        <v>1</v>
      </c>
      <c r="K112" s="50" t="s">
        <v>64</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61">
        <f aca="true" t="shared" si="15" ref="BA112:BA145">total_amount_ba($B$2,$D$2,D112,F112,J112,K112,M112)</f>
        <v>4995.38</v>
      </c>
      <c r="BB112" s="62">
        <f t="shared" si="11"/>
        <v>4995.38</v>
      </c>
      <c r="BC112" s="57" t="str">
        <f t="shared" si="12"/>
        <v>INR  Four Thousand Nine Hundred &amp; Ninety Five  and Paise Thirty Eight Only</v>
      </c>
      <c r="BD112" s="15">
        <f t="shared" si="13"/>
        <v>2825.39</v>
      </c>
      <c r="BE112" s="15">
        <f t="shared" si="10"/>
        <v>2825.39</v>
      </c>
      <c r="HN112" s="16"/>
      <c r="HO112" s="16"/>
      <c r="HP112" s="16"/>
      <c r="HQ112" s="16"/>
      <c r="HR112" s="16"/>
    </row>
    <row r="113" spans="1:226" s="15" customFormat="1" ht="57" customHeight="1">
      <c r="A113" s="65">
        <v>101</v>
      </c>
      <c r="B113" s="74" t="s">
        <v>205</v>
      </c>
      <c r="C113" s="68" t="s">
        <v>317</v>
      </c>
      <c r="D113" s="83">
        <v>2</v>
      </c>
      <c r="E113" s="84" t="s">
        <v>261</v>
      </c>
      <c r="F113" s="85">
        <v>1693.41</v>
      </c>
      <c r="G113" s="58"/>
      <c r="H113" s="48"/>
      <c r="I113" s="47" t="s">
        <v>39</v>
      </c>
      <c r="J113" s="49">
        <v>1</v>
      </c>
      <c r="K113" s="50" t="s">
        <v>64</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61">
        <f t="shared" si="15"/>
        <v>3386.82</v>
      </c>
      <c r="BB113" s="62">
        <f t="shared" si="11"/>
        <v>3386.82</v>
      </c>
      <c r="BC113" s="57" t="str">
        <f t="shared" si="12"/>
        <v>INR  Three Thousand Three Hundred &amp; Eighty Six  and Paise Eighty Two Only</v>
      </c>
      <c r="BD113" s="15">
        <f t="shared" si="13"/>
        <v>1915.59</v>
      </c>
      <c r="BE113" s="15">
        <f t="shared" si="10"/>
        <v>1915.59</v>
      </c>
      <c r="HN113" s="16"/>
      <c r="HO113" s="16"/>
      <c r="HP113" s="16"/>
      <c r="HQ113" s="16"/>
      <c r="HR113" s="16"/>
    </row>
    <row r="114" spans="1:226" s="15" customFormat="1" ht="81.75" customHeight="1">
      <c r="A114" s="65">
        <v>102</v>
      </c>
      <c r="B114" s="72" t="s">
        <v>206</v>
      </c>
      <c r="C114" s="68" t="s">
        <v>318</v>
      </c>
      <c r="D114" s="83">
        <v>4</v>
      </c>
      <c r="E114" s="84" t="s">
        <v>261</v>
      </c>
      <c r="F114" s="85">
        <v>3482.96</v>
      </c>
      <c r="G114" s="58"/>
      <c r="H114" s="48"/>
      <c r="I114" s="47" t="s">
        <v>39</v>
      </c>
      <c r="J114" s="49">
        <v>1</v>
      </c>
      <c r="K114" s="50" t="s">
        <v>64</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61">
        <f t="shared" si="15"/>
        <v>13931.84</v>
      </c>
      <c r="BB114" s="62">
        <f t="shared" si="11"/>
        <v>13931.84</v>
      </c>
      <c r="BC114" s="57" t="str">
        <f t="shared" si="12"/>
        <v>INR  Thirteen Thousand Nine Hundred &amp; Thirty One  and Paise Eighty Four Only</v>
      </c>
      <c r="BD114" s="15">
        <f t="shared" si="13"/>
        <v>3939.92</v>
      </c>
      <c r="BE114" s="15">
        <f t="shared" si="10"/>
        <v>3939.92</v>
      </c>
      <c r="HN114" s="16"/>
      <c r="HO114" s="16"/>
      <c r="HP114" s="16"/>
      <c r="HQ114" s="16"/>
      <c r="HR114" s="16"/>
    </row>
    <row r="115" spans="1:226" s="15" customFormat="1" ht="57.75" customHeight="1">
      <c r="A115" s="65">
        <v>103</v>
      </c>
      <c r="B115" s="72" t="s">
        <v>207</v>
      </c>
      <c r="C115" s="68" t="s">
        <v>319</v>
      </c>
      <c r="D115" s="83">
        <v>2</v>
      </c>
      <c r="E115" s="84" t="s">
        <v>373</v>
      </c>
      <c r="F115" s="85">
        <v>50.9</v>
      </c>
      <c r="G115" s="58"/>
      <c r="H115" s="48"/>
      <c r="I115" s="47" t="s">
        <v>39</v>
      </c>
      <c r="J115" s="49">
        <v>1</v>
      </c>
      <c r="K115" s="50" t="s">
        <v>64</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61">
        <f t="shared" si="15"/>
        <v>101.8</v>
      </c>
      <c r="BB115" s="62">
        <f t="shared" si="11"/>
        <v>101.8</v>
      </c>
      <c r="BC115" s="57" t="str">
        <f t="shared" si="12"/>
        <v>INR  One Hundred &amp; One  and Paise Eighty Only</v>
      </c>
      <c r="BD115" s="15">
        <f t="shared" si="13"/>
        <v>57.58</v>
      </c>
      <c r="BE115" s="15">
        <f t="shared" si="10"/>
        <v>57.58</v>
      </c>
      <c r="HN115" s="16"/>
      <c r="HO115" s="16"/>
      <c r="HP115" s="16"/>
      <c r="HQ115" s="16"/>
      <c r="HR115" s="16"/>
    </row>
    <row r="116" spans="1:226" s="15" customFormat="1" ht="43.5" customHeight="1">
      <c r="A116" s="65">
        <v>104</v>
      </c>
      <c r="B116" s="72" t="s">
        <v>208</v>
      </c>
      <c r="C116" s="68" t="s">
        <v>320</v>
      </c>
      <c r="D116" s="83">
        <v>2</v>
      </c>
      <c r="E116" s="84" t="s">
        <v>373</v>
      </c>
      <c r="F116" s="85">
        <v>29.41</v>
      </c>
      <c r="G116" s="58"/>
      <c r="H116" s="48"/>
      <c r="I116" s="47" t="s">
        <v>39</v>
      </c>
      <c r="J116" s="49">
        <v>1</v>
      </c>
      <c r="K116" s="50" t="s">
        <v>64</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61">
        <f t="shared" si="15"/>
        <v>58.82</v>
      </c>
      <c r="BB116" s="62">
        <f t="shared" si="11"/>
        <v>58.82</v>
      </c>
      <c r="BC116" s="57" t="str">
        <f t="shared" si="12"/>
        <v>INR  Fifty Eight and Paise Eighty Two Only</v>
      </c>
      <c r="BD116" s="15">
        <f t="shared" si="13"/>
        <v>33.27</v>
      </c>
      <c r="BE116" s="15">
        <f t="shared" si="10"/>
        <v>33.27</v>
      </c>
      <c r="HN116" s="16"/>
      <c r="HO116" s="16"/>
      <c r="HP116" s="16"/>
      <c r="HQ116" s="16"/>
      <c r="HR116" s="16"/>
    </row>
    <row r="117" spans="1:226" s="15" customFormat="1" ht="79.5" customHeight="1">
      <c r="A117" s="65">
        <v>105</v>
      </c>
      <c r="B117" s="75" t="s">
        <v>209</v>
      </c>
      <c r="C117" s="68" t="s">
        <v>321</v>
      </c>
      <c r="D117" s="83">
        <v>1</v>
      </c>
      <c r="E117" s="84" t="s">
        <v>261</v>
      </c>
      <c r="F117" s="85">
        <v>175.34</v>
      </c>
      <c r="G117" s="58"/>
      <c r="H117" s="48"/>
      <c r="I117" s="47" t="s">
        <v>39</v>
      </c>
      <c r="J117" s="49">
        <v>1</v>
      </c>
      <c r="K117" s="50" t="s">
        <v>64</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61">
        <f t="shared" si="15"/>
        <v>175.34</v>
      </c>
      <c r="BB117" s="62">
        <f t="shared" si="11"/>
        <v>175.34</v>
      </c>
      <c r="BC117" s="57" t="str">
        <f t="shared" si="12"/>
        <v>INR  One Hundred &amp; Seventy Five  and Paise Thirty Four Only</v>
      </c>
      <c r="BD117" s="15">
        <f t="shared" si="13"/>
        <v>198.34</v>
      </c>
      <c r="BE117" s="15">
        <f t="shared" si="10"/>
        <v>198.34</v>
      </c>
      <c r="HN117" s="16"/>
      <c r="HO117" s="16"/>
      <c r="HP117" s="16"/>
      <c r="HQ117" s="16"/>
      <c r="HR117" s="16"/>
    </row>
    <row r="118" spans="1:226" s="15" customFormat="1" ht="78.75" customHeight="1">
      <c r="A118" s="65">
        <v>106</v>
      </c>
      <c r="B118" s="74" t="s">
        <v>210</v>
      </c>
      <c r="C118" s="68" t="s">
        <v>322</v>
      </c>
      <c r="D118" s="83">
        <v>8</v>
      </c>
      <c r="E118" s="84" t="s">
        <v>261</v>
      </c>
      <c r="F118" s="85">
        <v>166.29</v>
      </c>
      <c r="G118" s="58"/>
      <c r="H118" s="48"/>
      <c r="I118" s="47" t="s">
        <v>39</v>
      </c>
      <c r="J118" s="49">
        <v>1</v>
      </c>
      <c r="K118" s="50" t="s">
        <v>64</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61">
        <f t="shared" si="15"/>
        <v>1330.32</v>
      </c>
      <c r="BB118" s="62">
        <f t="shared" si="11"/>
        <v>1330.32</v>
      </c>
      <c r="BC118" s="57" t="str">
        <f t="shared" si="12"/>
        <v>INR  One Thousand Three Hundred &amp; Thirty  and Paise Thirty Two Only</v>
      </c>
      <c r="BD118" s="15">
        <f t="shared" si="13"/>
        <v>188.11</v>
      </c>
      <c r="BE118" s="15">
        <f t="shared" si="10"/>
        <v>188.11</v>
      </c>
      <c r="HN118" s="16"/>
      <c r="HO118" s="16"/>
      <c r="HP118" s="16"/>
      <c r="HQ118" s="16"/>
      <c r="HR118" s="16"/>
    </row>
    <row r="119" spans="1:226" s="15" customFormat="1" ht="75.75" customHeight="1">
      <c r="A119" s="65">
        <v>107</v>
      </c>
      <c r="B119" s="72" t="s">
        <v>211</v>
      </c>
      <c r="C119" s="68" t="s">
        <v>323</v>
      </c>
      <c r="D119" s="83">
        <v>1</v>
      </c>
      <c r="E119" s="84" t="s">
        <v>261</v>
      </c>
      <c r="F119" s="85">
        <v>102.94</v>
      </c>
      <c r="G119" s="58"/>
      <c r="H119" s="48"/>
      <c r="I119" s="47" t="s">
        <v>39</v>
      </c>
      <c r="J119" s="49">
        <v>1</v>
      </c>
      <c r="K119" s="50" t="s">
        <v>64</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61">
        <f t="shared" si="15"/>
        <v>102.94</v>
      </c>
      <c r="BB119" s="62">
        <f t="shared" si="11"/>
        <v>102.94</v>
      </c>
      <c r="BC119" s="57" t="str">
        <f t="shared" si="12"/>
        <v>INR  One Hundred &amp; Two  and Paise Ninety Four Only</v>
      </c>
      <c r="BD119" s="15">
        <f t="shared" si="13"/>
        <v>116.45</v>
      </c>
      <c r="BE119" s="15">
        <f t="shared" si="10"/>
        <v>116.45</v>
      </c>
      <c r="HN119" s="16"/>
      <c r="HO119" s="16"/>
      <c r="HP119" s="16"/>
      <c r="HQ119" s="16"/>
      <c r="HR119" s="16"/>
    </row>
    <row r="120" spans="1:226" s="15" customFormat="1" ht="74.25" customHeight="1">
      <c r="A120" s="65">
        <v>108</v>
      </c>
      <c r="B120" s="72" t="s">
        <v>212</v>
      </c>
      <c r="C120" s="68" t="s">
        <v>324</v>
      </c>
      <c r="D120" s="83">
        <v>4</v>
      </c>
      <c r="E120" s="84" t="s">
        <v>261</v>
      </c>
      <c r="F120" s="85">
        <v>1148.17</v>
      </c>
      <c r="G120" s="58"/>
      <c r="H120" s="48"/>
      <c r="I120" s="47" t="s">
        <v>39</v>
      </c>
      <c r="J120" s="49">
        <v>1</v>
      </c>
      <c r="K120" s="50" t="s">
        <v>64</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61">
        <f t="shared" si="15"/>
        <v>4592.68</v>
      </c>
      <c r="BB120" s="62">
        <f aca="true" t="shared" si="16" ref="BB120:BB151">BA120+SUM(N120:AZ120)</f>
        <v>4592.68</v>
      </c>
      <c r="BC120" s="57" t="str">
        <f aca="true" t="shared" si="17" ref="BC120:BC151">SpellNumber(L120,BB120)</f>
        <v>INR  Four Thousand Five Hundred &amp; Ninety Two  and Paise Sixty Eight Only</v>
      </c>
      <c r="BD120" s="15">
        <f t="shared" si="13"/>
        <v>1298.81</v>
      </c>
      <c r="BE120" s="15">
        <f t="shared" si="10"/>
        <v>1298.81</v>
      </c>
      <c r="HN120" s="16"/>
      <c r="HO120" s="16"/>
      <c r="HP120" s="16"/>
      <c r="HQ120" s="16"/>
      <c r="HR120" s="16"/>
    </row>
    <row r="121" spans="1:226" s="15" customFormat="1" ht="74.25" customHeight="1">
      <c r="A121" s="65">
        <v>109</v>
      </c>
      <c r="B121" s="72" t="s">
        <v>213</v>
      </c>
      <c r="C121" s="68" t="s">
        <v>325</v>
      </c>
      <c r="D121" s="83">
        <v>2</v>
      </c>
      <c r="E121" s="84" t="s">
        <v>261</v>
      </c>
      <c r="F121" s="85">
        <v>609.72</v>
      </c>
      <c r="G121" s="58"/>
      <c r="H121" s="48"/>
      <c r="I121" s="47" t="s">
        <v>39</v>
      </c>
      <c r="J121" s="49">
        <v>1</v>
      </c>
      <c r="K121" s="50" t="s">
        <v>64</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61">
        <f t="shared" si="15"/>
        <v>1219.44</v>
      </c>
      <c r="BB121" s="62">
        <f t="shared" si="16"/>
        <v>1219.44</v>
      </c>
      <c r="BC121" s="57" t="str">
        <f t="shared" si="17"/>
        <v>INR  One Thousand Two Hundred &amp; Nineteen  and Paise Forty Four Only</v>
      </c>
      <c r="BD121" s="15">
        <f t="shared" si="13"/>
        <v>689.72</v>
      </c>
      <c r="BE121" s="15">
        <f t="shared" si="10"/>
        <v>689.72</v>
      </c>
      <c r="HN121" s="16"/>
      <c r="HO121" s="16"/>
      <c r="HP121" s="16"/>
      <c r="HQ121" s="16"/>
      <c r="HR121" s="16"/>
    </row>
    <row r="122" spans="1:226" s="15" customFormat="1" ht="60" customHeight="1">
      <c r="A122" s="65">
        <v>110</v>
      </c>
      <c r="B122" s="75" t="s">
        <v>214</v>
      </c>
      <c r="C122" s="68" t="s">
        <v>326</v>
      </c>
      <c r="D122" s="83">
        <v>8</v>
      </c>
      <c r="E122" s="84" t="s">
        <v>261</v>
      </c>
      <c r="F122" s="85">
        <v>174.2</v>
      </c>
      <c r="G122" s="58"/>
      <c r="H122" s="48"/>
      <c r="I122" s="47" t="s">
        <v>39</v>
      </c>
      <c r="J122" s="49">
        <v>1</v>
      </c>
      <c r="K122" s="50" t="s">
        <v>64</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61">
        <f t="shared" si="15"/>
        <v>1393.6</v>
      </c>
      <c r="BB122" s="62">
        <f t="shared" si="16"/>
        <v>1393.6</v>
      </c>
      <c r="BC122" s="57" t="str">
        <f t="shared" si="17"/>
        <v>INR  One Thousand Three Hundred &amp; Ninety Three  and Paise Sixty Only</v>
      </c>
      <c r="BD122" s="15">
        <f t="shared" si="13"/>
        <v>197.06</v>
      </c>
      <c r="BE122" s="15">
        <f t="shared" si="10"/>
        <v>197.06</v>
      </c>
      <c r="HN122" s="16"/>
      <c r="HO122" s="16"/>
      <c r="HP122" s="16"/>
      <c r="HQ122" s="16"/>
      <c r="HR122" s="16"/>
    </row>
    <row r="123" spans="1:226" s="15" customFormat="1" ht="58.5" customHeight="1">
      <c r="A123" s="65">
        <v>111</v>
      </c>
      <c r="B123" s="72" t="s">
        <v>215</v>
      </c>
      <c r="C123" s="68" t="s">
        <v>327</v>
      </c>
      <c r="D123" s="83">
        <v>2</v>
      </c>
      <c r="E123" s="84" t="s">
        <v>261</v>
      </c>
      <c r="F123" s="85">
        <v>251.13</v>
      </c>
      <c r="G123" s="58"/>
      <c r="H123" s="48"/>
      <c r="I123" s="47" t="s">
        <v>39</v>
      </c>
      <c r="J123" s="49">
        <v>1</v>
      </c>
      <c r="K123" s="50" t="s">
        <v>64</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61">
        <f t="shared" si="15"/>
        <v>502.26</v>
      </c>
      <c r="BB123" s="62">
        <f t="shared" si="16"/>
        <v>502.26</v>
      </c>
      <c r="BC123" s="57" t="str">
        <f t="shared" si="17"/>
        <v>INR  Five Hundred &amp; Two  and Paise Twenty Six Only</v>
      </c>
      <c r="BD123" s="15">
        <f t="shared" si="13"/>
        <v>284.08</v>
      </c>
      <c r="BE123" s="15">
        <f t="shared" si="10"/>
        <v>284.08</v>
      </c>
      <c r="HN123" s="16"/>
      <c r="HO123" s="16"/>
      <c r="HP123" s="16"/>
      <c r="HQ123" s="16"/>
      <c r="HR123" s="16"/>
    </row>
    <row r="124" spans="1:226" s="15" customFormat="1" ht="73.5" customHeight="1">
      <c r="A124" s="65">
        <v>112</v>
      </c>
      <c r="B124" s="72" t="s">
        <v>216</v>
      </c>
      <c r="C124" s="68" t="s">
        <v>328</v>
      </c>
      <c r="D124" s="83">
        <v>6</v>
      </c>
      <c r="E124" s="84" t="s">
        <v>261</v>
      </c>
      <c r="F124" s="85">
        <v>537.32</v>
      </c>
      <c r="G124" s="58"/>
      <c r="H124" s="48"/>
      <c r="I124" s="47" t="s">
        <v>39</v>
      </c>
      <c r="J124" s="49">
        <v>1</v>
      </c>
      <c r="K124" s="50" t="s">
        <v>64</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61">
        <f t="shared" si="15"/>
        <v>3223.92</v>
      </c>
      <c r="BB124" s="62">
        <f t="shared" si="16"/>
        <v>3223.92</v>
      </c>
      <c r="BC124" s="57" t="str">
        <f t="shared" si="17"/>
        <v>INR  Three Thousand Two Hundred &amp; Twenty Three  and Paise Ninety Two Only</v>
      </c>
      <c r="BD124" s="15">
        <f t="shared" si="13"/>
        <v>607.82</v>
      </c>
      <c r="BE124" s="15">
        <f t="shared" si="10"/>
        <v>607.82</v>
      </c>
      <c r="HN124" s="16"/>
      <c r="HO124" s="16"/>
      <c r="HP124" s="16"/>
      <c r="HQ124" s="16"/>
      <c r="HR124" s="16"/>
    </row>
    <row r="125" spans="1:226" s="15" customFormat="1" ht="70.5" customHeight="1">
      <c r="A125" s="65">
        <v>113</v>
      </c>
      <c r="B125" s="74" t="s">
        <v>217</v>
      </c>
      <c r="C125" s="68" t="s">
        <v>329</v>
      </c>
      <c r="D125" s="83">
        <v>1</v>
      </c>
      <c r="E125" s="84" t="s">
        <v>261</v>
      </c>
      <c r="F125" s="85">
        <v>693.43</v>
      </c>
      <c r="G125" s="58"/>
      <c r="H125" s="48"/>
      <c r="I125" s="47" t="s">
        <v>39</v>
      </c>
      <c r="J125" s="49">
        <v>1</v>
      </c>
      <c r="K125" s="50" t="s">
        <v>64</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61">
        <f t="shared" si="15"/>
        <v>693.43</v>
      </c>
      <c r="BB125" s="62">
        <f t="shared" si="16"/>
        <v>693.43</v>
      </c>
      <c r="BC125" s="57" t="str">
        <f t="shared" si="17"/>
        <v>INR  Six Hundred &amp; Ninety Three  and Paise Forty Three Only</v>
      </c>
      <c r="BD125" s="15">
        <f t="shared" si="13"/>
        <v>784.41</v>
      </c>
      <c r="BE125" s="15">
        <f t="shared" si="10"/>
        <v>784.41</v>
      </c>
      <c r="HN125" s="16"/>
      <c r="HO125" s="16"/>
      <c r="HP125" s="16"/>
      <c r="HQ125" s="16"/>
      <c r="HR125" s="16"/>
    </row>
    <row r="126" spans="1:226" s="15" customFormat="1" ht="63.75" customHeight="1">
      <c r="A126" s="65">
        <v>114</v>
      </c>
      <c r="B126" s="72" t="s">
        <v>218</v>
      </c>
      <c r="C126" s="68" t="s">
        <v>330</v>
      </c>
      <c r="D126" s="83">
        <v>3</v>
      </c>
      <c r="E126" s="84" t="s">
        <v>261</v>
      </c>
      <c r="F126" s="85">
        <v>5800.79</v>
      </c>
      <c r="G126" s="58"/>
      <c r="H126" s="48"/>
      <c r="I126" s="47" t="s">
        <v>39</v>
      </c>
      <c r="J126" s="49">
        <v>1</v>
      </c>
      <c r="K126" s="50" t="s">
        <v>64</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61">
        <f t="shared" si="15"/>
        <v>17402.37</v>
      </c>
      <c r="BB126" s="62">
        <f t="shared" si="16"/>
        <v>17402.37</v>
      </c>
      <c r="BC126" s="57" t="str">
        <f t="shared" si="17"/>
        <v>INR  Seventeen Thousand Four Hundred &amp; Two  and Paise Thirty Seven Only</v>
      </c>
      <c r="BD126" s="15">
        <f t="shared" si="13"/>
        <v>6561.85</v>
      </c>
      <c r="BE126" s="15">
        <f t="shared" si="10"/>
        <v>6561.85</v>
      </c>
      <c r="HN126" s="16"/>
      <c r="HO126" s="16"/>
      <c r="HP126" s="16"/>
      <c r="HQ126" s="16"/>
      <c r="HR126" s="16"/>
    </row>
    <row r="127" spans="1:226" s="15" customFormat="1" ht="48.75" customHeight="1">
      <c r="A127" s="65">
        <v>115</v>
      </c>
      <c r="B127" s="72" t="s">
        <v>219</v>
      </c>
      <c r="C127" s="68" t="s">
        <v>331</v>
      </c>
      <c r="D127" s="83">
        <v>3</v>
      </c>
      <c r="E127" s="84" t="s">
        <v>261</v>
      </c>
      <c r="F127" s="85">
        <v>108.6</v>
      </c>
      <c r="G127" s="58"/>
      <c r="H127" s="48"/>
      <c r="I127" s="47" t="s">
        <v>39</v>
      </c>
      <c r="J127" s="49">
        <v>1</v>
      </c>
      <c r="K127" s="50" t="s">
        <v>64</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61">
        <f t="shared" si="15"/>
        <v>325.8</v>
      </c>
      <c r="BB127" s="62">
        <f t="shared" si="16"/>
        <v>325.8</v>
      </c>
      <c r="BC127" s="57" t="str">
        <f t="shared" si="17"/>
        <v>INR  Three Hundred &amp; Twenty Five  and Paise Eighty Only</v>
      </c>
      <c r="BD127" s="15">
        <f t="shared" si="13"/>
        <v>122.85</v>
      </c>
      <c r="BE127" s="15">
        <f t="shared" si="10"/>
        <v>122.85</v>
      </c>
      <c r="HN127" s="16"/>
      <c r="HO127" s="16"/>
      <c r="HP127" s="16"/>
      <c r="HQ127" s="16"/>
      <c r="HR127" s="16"/>
    </row>
    <row r="128" spans="1:226" s="15" customFormat="1" ht="48.75" customHeight="1">
      <c r="A128" s="65">
        <v>116</v>
      </c>
      <c r="B128" s="72" t="s">
        <v>220</v>
      </c>
      <c r="C128" s="68" t="s">
        <v>332</v>
      </c>
      <c r="D128" s="83">
        <v>9</v>
      </c>
      <c r="E128" s="84" t="s">
        <v>261</v>
      </c>
      <c r="F128" s="85">
        <v>21.49</v>
      </c>
      <c r="G128" s="58"/>
      <c r="H128" s="48"/>
      <c r="I128" s="47" t="s">
        <v>39</v>
      </c>
      <c r="J128" s="49">
        <v>1</v>
      </c>
      <c r="K128" s="50" t="s">
        <v>64</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61">
        <f t="shared" si="15"/>
        <v>193.41</v>
      </c>
      <c r="BB128" s="62">
        <f t="shared" si="16"/>
        <v>193.41</v>
      </c>
      <c r="BC128" s="57" t="str">
        <f t="shared" si="17"/>
        <v>INR  One Hundred &amp; Ninety Three  and Paise Forty One Only</v>
      </c>
      <c r="BD128" s="15">
        <f t="shared" si="13"/>
        <v>24.31</v>
      </c>
      <c r="BE128" s="15">
        <f t="shared" si="10"/>
        <v>24.31</v>
      </c>
      <c r="HN128" s="16"/>
      <c r="HO128" s="16"/>
      <c r="HP128" s="16"/>
      <c r="HQ128" s="16"/>
      <c r="HR128" s="16"/>
    </row>
    <row r="129" spans="1:226" s="15" customFormat="1" ht="342.75" customHeight="1">
      <c r="A129" s="65">
        <v>117</v>
      </c>
      <c r="B129" s="72" t="s">
        <v>221</v>
      </c>
      <c r="C129" s="68" t="s">
        <v>333</v>
      </c>
      <c r="D129" s="83">
        <v>1</v>
      </c>
      <c r="E129" s="84" t="s">
        <v>261</v>
      </c>
      <c r="F129" s="85">
        <v>8504.36</v>
      </c>
      <c r="G129" s="58"/>
      <c r="H129" s="48"/>
      <c r="I129" s="47" t="s">
        <v>39</v>
      </c>
      <c r="J129" s="49">
        <v>1</v>
      </c>
      <c r="K129" s="50" t="s">
        <v>64</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61">
        <f t="shared" si="15"/>
        <v>8504.36</v>
      </c>
      <c r="BB129" s="62">
        <f t="shared" si="16"/>
        <v>8504.36</v>
      </c>
      <c r="BC129" s="57" t="str">
        <f t="shared" si="17"/>
        <v>INR  Eight Thousand Five Hundred &amp; Four  and Paise Thirty Six Only</v>
      </c>
      <c r="BD129" s="15">
        <f t="shared" si="13"/>
        <v>9620.13</v>
      </c>
      <c r="BE129" s="15">
        <f t="shared" si="10"/>
        <v>9620.13</v>
      </c>
      <c r="HN129" s="16"/>
      <c r="HO129" s="16"/>
      <c r="HP129" s="16"/>
      <c r="HQ129" s="16"/>
      <c r="HR129" s="16"/>
    </row>
    <row r="130" spans="1:226" s="15" customFormat="1" ht="409.5" customHeight="1">
      <c r="A130" s="65">
        <v>118</v>
      </c>
      <c r="B130" s="72" t="s">
        <v>378</v>
      </c>
      <c r="C130" s="68" t="s">
        <v>334</v>
      </c>
      <c r="D130" s="83">
        <v>1</v>
      </c>
      <c r="E130" s="84" t="s">
        <v>261</v>
      </c>
      <c r="F130" s="85">
        <v>41823.86</v>
      </c>
      <c r="G130" s="58"/>
      <c r="H130" s="48"/>
      <c r="I130" s="47" t="s">
        <v>39</v>
      </c>
      <c r="J130" s="49">
        <v>1</v>
      </c>
      <c r="K130" s="50" t="s">
        <v>64</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61">
        <f t="shared" si="15"/>
        <v>41823.86</v>
      </c>
      <c r="BB130" s="62">
        <f t="shared" si="16"/>
        <v>41823.86</v>
      </c>
      <c r="BC130" s="57" t="str">
        <f t="shared" si="17"/>
        <v>INR  Forty One Thousand Eight Hundred &amp; Twenty Three  and Paise Eighty Six Only</v>
      </c>
      <c r="BD130" s="15">
        <f t="shared" si="13"/>
        <v>47311.15</v>
      </c>
      <c r="BE130" s="15">
        <f t="shared" si="10"/>
        <v>47311.15</v>
      </c>
      <c r="HN130" s="16"/>
      <c r="HO130" s="16"/>
      <c r="HP130" s="16"/>
      <c r="HQ130" s="16"/>
      <c r="HR130" s="16"/>
    </row>
    <row r="131" spans="1:226" s="15" customFormat="1" ht="387" customHeight="1">
      <c r="A131" s="65">
        <v>119</v>
      </c>
      <c r="B131" s="72" t="s">
        <v>222</v>
      </c>
      <c r="C131" s="68" t="s">
        <v>335</v>
      </c>
      <c r="D131" s="83">
        <v>1</v>
      </c>
      <c r="E131" s="84" t="s">
        <v>261</v>
      </c>
      <c r="F131" s="85">
        <v>19069.77</v>
      </c>
      <c r="G131" s="58"/>
      <c r="H131" s="48"/>
      <c r="I131" s="47" t="s">
        <v>39</v>
      </c>
      <c r="J131" s="49">
        <v>1</v>
      </c>
      <c r="K131" s="50" t="s">
        <v>64</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61">
        <f t="shared" si="15"/>
        <v>19069.77</v>
      </c>
      <c r="BB131" s="62">
        <f t="shared" si="16"/>
        <v>19069.77</v>
      </c>
      <c r="BC131" s="57" t="str">
        <f t="shared" si="17"/>
        <v>INR  Nineteen Thousand  &amp;Sixty Nine  and Paise Seventy Seven Only</v>
      </c>
      <c r="BD131" s="15">
        <f t="shared" si="13"/>
        <v>21571.72</v>
      </c>
      <c r="BE131" s="15">
        <f t="shared" si="10"/>
        <v>21571.72</v>
      </c>
      <c r="HN131" s="16"/>
      <c r="HO131" s="16"/>
      <c r="HP131" s="16"/>
      <c r="HQ131" s="16"/>
      <c r="HR131" s="16"/>
    </row>
    <row r="132" spans="1:226" s="15" customFormat="1" ht="69.75" customHeight="1">
      <c r="A132" s="65">
        <v>120</v>
      </c>
      <c r="B132" s="72" t="s">
        <v>223</v>
      </c>
      <c r="C132" s="68" t="s">
        <v>336</v>
      </c>
      <c r="D132" s="83">
        <v>1</v>
      </c>
      <c r="E132" s="84" t="s">
        <v>261</v>
      </c>
      <c r="F132" s="80">
        <v>2442.26</v>
      </c>
      <c r="G132" s="58"/>
      <c r="H132" s="48"/>
      <c r="I132" s="47" t="s">
        <v>39</v>
      </c>
      <c r="J132" s="49">
        <v>1</v>
      </c>
      <c r="K132" s="50" t="s">
        <v>64</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61">
        <f t="shared" si="15"/>
        <v>2442.26</v>
      </c>
      <c r="BB132" s="62">
        <f t="shared" si="16"/>
        <v>2442.26</v>
      </c>
      <c r="BC132" s="57" t="str">
        <f t="shared" si="17"/>
        <v>INR  Two Thousand Four Hundred &amp; Forty Two  and Paise Twenty Six Only</v>
      </c>
      <c r="BD132" s="15">
        <f t="shared" si="13"/>
        <v>2762.68</v>
      </c>
      <c r="BE132" s="15">
        <f t="shared" si="10"/>
        <v>2762.68</v>
      </c>
      <c r="HN132" s="16"/>
      <c r="HO132" s="16"/>
      <c r="HP132" s="16"/>
      <c r="HQ132" s="16"/>
      <c r="HR132" s="16"/>
    </row>
    <row r="133" spans="1:226" s="15" customFormat="1" ht="29.25" customHeight="1">
      <c r="A133" s="65">
        <v>121</v>
      </c>
      <c r="B133" s="72" t="s">
        <v>224</v>
      </c>
      <c r="C133" s="68" t="s">
        <v>337</v>
      </c>
      <c r="D133" s="83">
        <v>2</v>
      </c>
      <c r="E133" s="84" t="s">
        <v>261</v>
      </c>
      <c r="F133" s="80">
        <v>174.2</v>
      </c>
      <c r="G133" s="58"/>
      <c r="H133" s="48"/>
      <c r="I133" s="47" t="s">
        <v>39</v>
      </c>
      <c r="J133" s="49">
        <v>1</v>
      </c>
      <c r="K133" s="50" t="s">
        <v>64</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61">
        <f t="shared" si="15"/>
        <v>348.4</v>
      </c>
      <c r="BB133" s="62">
        <f t="shared" si="16"/>
        <v>348.4</v>
      </c>
      <c r="BC133" s="57" t="str">
        <f t="shared" si="17"/>
        <v>INR  Three Hundred &amp; Forty Eight  and Paise Forty Only</v>
      </c>
      <c r="BD133" s="15">
        <f t="shared" si="13"/>
        <v>197.06</v>
      </c>
      <c r="BE133" s="15">
        <f t="shared" si="10"/>
        <v>197.06</v>
      </c>
      <c r="HN133" s="16"/>
      <c r="HO133" s="16"/>
      <c r="HP133" s="16"/>
      <c r="HQ133" s="16"/>
      <c r="HR133" s="16"/>
    </row>
    <row r="134" spans="1:226" s="15" customFormat="1" ht="29.25" customHeight="1">
      <c r="A134" s="65">
        <v>122</v>
      </c>
      <c r="B134" s="72" t="s">
        <v>225</v>
      </c>
      <c r="C134" s="68" t="s">
        <v>338</v>
      </c>
      <c r="D134" s="83">
        <v>2</v>
      </c>
      <c r="E134" s="84" t="s">
        <v>261</v>
      </c>
      <c r="F134" s="80">
        <v>39.59</v>
      </c>
      <c r="G134" s="58"/>
      <c r="H134" s="48"/>
      <c r="I134" s="47" t="s">
        <v>39</v>
      </c>
      <c r="J134" s="49">
        <v>1</v>
      </c>
      <c r="K134" s="50" t="s">
        <v>64</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61">
        <f t="shared" si="15"/>
        <v>79.18</v>
      </c>
      <c r="BB134" s="62">
        <f t="shared" si="16"/>
        <v>79.18</v>
      </c>
      <c r="BC134" s="57" t="str">
        <f t="shared" si="17"/>
        <v>INR  Seventy Nine and Paise Eighteen Only</v>
      </c>
      <c r="BD134" s="15">
        <f t="shared" si="13"/>
        <v>44.78</v>
      </c>
      <c r="BE134" s="15">
        <f t="shared" si="10"/>
        <v>44.78</v>
      </c>
      <c r="HN134" s="16"/>
      <c r="HO134" s="16"/>
      <c r="HP134" s="16"/>
      <c r="HQ134" s="16"/>
      <c r="HR134" s="16"/>
    </row>
    <row r="135" spans="1:226" s="15" customFormat="1" ht="75.75" customHeight="1">
      <c r="A135" s="65">
        <v>123</v>
      </c>
      <c r="B135" s="77" t="s">
        <v>226</v>
      </c>
      <c r="C135" s="68" t="s">
        <v>339</v>
      </c>
      <c r="D135" s="83">
        <v>1</v>
      </c>
      <c r="E135" s="84" t="s">
        <v>373</v>
      </c>
      <c r="F135" s="85">
        <v>1523.73</v>
      </c>
      <c r="G135" s="58"/>
      <c r="H135" s="48"/>
      <c r="I135" s="47" t="s">
        <v>39</v>
      </c>
      <c r="J135" s="49">
        <v>1</v>
      </c>
      <c r="K135" s="50" t="s">
        <v>64</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61">
        <f t="shared" si="15"/>
        <v>1523.73</v>
      </c>
      <c r="BB135" s="62">
        <f t="shared" si="16"/>
        <v>1523.73</v>
      </c>
      <c r="BC135" s="57" t="str">
        <f t="shared" si="17"/>
        <v>INR  One Thousand Five Hundred &amp; Twenty Three  and Paise Seventy Three Only</v>
      </c>
      <c r="BD135" s="15">
        <f t="shared" si="13"/>
        <v>1723.64</v>
      </c>
      <c r="BE135" s="15">
        <f t="shared" si="10"/>
        <v>1723.64</v>
      </c>
      <c r="HN135" s="16"/>
      <c r="HO135" s="16"/>
      <c r="HP135" s="16"/>
      <c r="HQ135" s="16"/>
      <c r="HR135" s="16"/>
    </row>
    <row r="136" spans="1:226" s="15" customFormat="1" ht="42" customHeight="1">
      <c r="A136" s="65">
        <v>124</v>
      </c>
      <c r="B136" s="77" t="s">
        <v>227</v>
      </c>
      <c r="C136" s="68" t="s">
        <v>340</v>
      </c>
      <c r="D136" s="83">
        <v>1</v>
      </c>
      <c r="E136" s="84" t="s">
        <v>373</v>
      </c>
      <c r="F136" s="85">
        <v>1303.14</v>
      </c>
      <c r="G136" s="58"/>
      <c r="H136" s="48"/>
      <c r="I136" s="47" t="s">
        <v>39</v>
      </c>
      <c r="J136" s="49">
        <v>1</v>
      </c>
      <c r="K136" s="50" t="s">
        <v>64</v>
      </c>
      <c r="L136" s="50" t="s">
        <v>7</v>
      </c>
      <c r="M136" s="59"/>
      <c r="N136" s="58"/>
      <c r="O136" s="58"/>
      <c r="P136" s="60"/>
      <c r="Q136" s="58"/>
      <c r="R136" s="58"/>
      <c r="S136" s="60"/>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61">
        <f t="shared" si="15"/>
        <v>1303.14</v>
      </c>
      <c r="BB136" s="62">
        <f t="shared" si="16"/>
        <v>1303.14</v>
      </c>
      <c r="BC136" s="57" t="str">
        <f t="shared" si="17"/>
        <v>INR  One Thousand Three Hundred &amp; Three  and Paise Fourteen Only</v>
      </c>
      <c r="BD136" s="15">
        <f t="shared" si="13"/>
        <v>1474.11</v>
      </c>
      <c r="BE136" s="15">
        <f>ROUND(F136*1.12*1.01,2)</f>
        <v>1474.11</v>
      </c>
      <c r="HN136" s="16"/>
      <c r="HO136" s="16"/>
      <c r="HP136" s="16"/>
      <c r="HQ136" s="16"/>
      <c r="HR136" s="16"/>
    </row>
    <row r="137" spans="1:226" s="15" customFormat="1" ht="107.25" customHeight="1">
      <c r="A137" s="65">
        <v>125</v>
      </c>
      <c r="B137" s="77" t="s">
        <v>379</v>
      </c>
      <c r="C137" s="68" t="s">
        <v>341</v>
      </c>
      <c r="D137" s="83">
        <v>12</v>
      </c>
      <c r="E137" s="84" t="s">
        <v>374</v>
      </c>
      <c r="F137" s="85">
        <v>233.07</v>
      </c>
      <c r="G137" s="58"/>
      <c r="H137" s="48"/>
      <c r="I137" s="47" t="s">
        <v>39</v>
      </c>
      <c r="J137" s="49">
        <v>1</v>
      </c>
      <c r="K137" s="50" t="s">
        <v>64</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61">
        <f t="shared" si="15"/>
        <v>2796.84</v>
      </c>
      <c r="BB137" s="62">
        <f t="shared" si="16"/>
        <v>2796.84</v>
      </c>
      <c r="BC137" s="57" t="str">
        <f t="shared" si="17"/>
        <v>INR  Two Thousand Seven Hundred &amp; Ninety Six  and Paise Eighty Four Only</v>
      </c>
      <c r="BD137" s="15">
        <f t="shared" si="13"/>
        <v>263.65</v>
      </c>
      <c r="BE137" s="15">
        <f>ROUND(F137*1.12*1.01*1.02,2)</f>
        <v>268.92</v>
      </c>
      <c r="HN137" s="16"/>
      <c r="HO137" s="16"/>
      <c r="HP137" s="16"/>
      <c r="HQ137" s="16"/>
      <c r="HR137" s="16"/>
    </row>
    <row r="138" spans="1:226" s="15" customFormat="1" ht="72" customHeight="1">
      <c r="A138" s="65">
        <v>126</v>
      </c>
      <c r="B138" s="77" t="s">
        <v>228</v>
      </c>
      <c r="C138" s="68" t="s">
        <v>342</v>
      </c>
      <c r="D138" s="83">
        <v>4</v>
      </c>
      <c r="E138" s="84" t="s">
        <v>375</v>
      </c>
      <c r="F138" s="85">
        <v>941.52</v>
      </c>
      <c r="G138" s="58"/>
      <c r="H138" s="48"/>
      <c r="I138" s="47" t="s">
        <v>39</v>
      </c>
      <c r="J138" s="49">
        <v>1</v>
      </c>
      <c r="K138" s="50" t="s">
        <v>64</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61">
        <f t="shared" si="15"/>
        <v>3766.08</v>
      </c>
      <c r="BB138" s="62">
        <f t="shared" si="16"/>
        <v>3766.08</v>
      </c>
      <c r="BC138" s="57" t="str">
        <f t="shared" si="17"/>
        <v>INR  Three Thousand Seven Hundred &amp; Sixty Six  and Paise Eight Only</v>
      </c>
      <c r="BD138" s="15">
        <f t="shared" si="13"/>
        <v>1065.05</v>
      </c>
      <c r="BE138" s="15">
        <f aca="true" t="shared" si="18" ref="BE138:BE163">ROUND(F138*1.12*1.01*1.02,2)</f>
        <v>1086.35</v>
      </c>
      <c r="HN138" s="16"/>
      <c r="HO138" s="16"/>
      <c r="HP138" s="16"/>
      <c r="HQ138" s="16"/>
      <c r="HR138" s="16"/>
    </row>
    <row r="139" spans="1:226" s="15" customFormat="1" ht="186.75" customHeight="1">
      <c r="A139" s="65">
        <v>127</v>
      </c>
      <c r="B139" s="77" t="s">
        <v>229</v>
      </c>
      <c r="C139" s="68" t="s">
        <v>343</v>
      </c>
      <c r="D139" s="83">
        <v>2</v>
      </c>
      <c r="E139" s="84" t="s">
        <v>375</v>
      </c>
      <c r="F139" s="85">
        <v>5188.75</v>
      </c>
      <c r="G139" s="58"/>
      <c r="H139" s="48"/>
      <c r="I139" s="47" t="s">
        <v>39</v>
      </c>
      <c r="J139" s="49">
        <v>1</v>
      </c>
      <c r="K139" s="50" t="s">
        <v>64</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61">
        <f t="shared" si="15"/>
        <v>10377.5</v>
      </c>
      <c r="BB139" s="62">
        <f t="shared" si="16"/>
        <v>10377.5</v>
      </c>
      <c r="BC139" s="57" t="str">
        <f t="shared" si="17"/>
        <v>INR  Ten Thousand Three Hundred &amp; Seventy Seven  and Paise Fifty Only</v>
      </c>
      <c r="BD139" s="15">
        <f t="shared" si="13"/>
        <v>5869.51</v>
      </c>
      <c r="BE139" s="15">
        <f t="shared" si="18"/>
        <v>5986.9</v>
      </c>
      <c r="HN139" s="16"/>
      <c r="HO139" s="16"/>
      <c r="HP139" s="16"/>
      <c r="HQ139" s="16"/>
      <c r="HR139" s="16"/>
    </row>
    <row r="140" spans="1:226" s="15" customFormat="1" ht="153.75" customHeight="1">
      <c r="A140" s="65">
        <v>128</v>
      </c>
      <c r="B140" s="77" t="s">
        <v>230</v>
      </c>
      <c r="C140" s="68" t="s">
        <v>344</v>
      </c>
      <c r="D140" s="83">
        <v>3</v>
      </c>
      <c r="E140" s="84" t="s">
        <v>375</v>
      </c>
      <c r="F140" s="85">
        <v>3860.7</v>
      </c>
      <c r="G140" s="58"/>
      <c r="H140" s="48"/>
      <c r="I140" s="47" t="s">
        <v>39</v>
      </c>
      <c r="J140" s="49">
        <v>1</v>
      </c>
      <c r="K140" s="50" t="s">
        <v>64</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61">
        <f t="shared" si="15"/>
        <v>11582.1</v>
      </c>
      <c r="BB140" s="62">
        <f t="shared" si="16"/>
        <v>11582.1</v>
      </c>
      <c r="BC140" s="57" t="str">
        <f t="shared" si="17"/>
        <v>INR  Eleven Thousand Five Hundred &amp; Eighty Two  and Paise Ten Only</v>
      </c>
      <c r="BD140" s="15">
        <f t="shared" si="13"/>
        <v>4367.22</v>
      </c>
      <c r="BE140" s="15">
        <f t="shared" si="18"/>
        <v>4454.57</v>
      </c>
      <c r="HN140" s="16"/>
      <c r="HO140" s="16"/>
      <c r="HP140" s="16"/>
      <c r="HQ140" s="16"/>
      <c r="HR140" s="16"/>
    </row>
    <row r="141" spans="1:226" s="15" customFormat="1" ht="148.5" customHeight="1">
      <c r="A141" s="65">
        <v>129</v>
      </c>
      <c r="B141" s="77" t="s">
        <v>231</v>
      </c>
      <c r="C141" s="68" t="s">
        <v>345</v>
      </c>
      <c r="D141" s="83">
        <v>20</v>
      </c>
      <c r="E141" s="84" t="s">
        <v>104</v>
      </c>
      <c r="F141" s="85">
        <v>186.92</v>
      </c>
      <c r="G141" s="58"/>
      <c r="H141" s="48"/>
      <c r="I141" s="47" t="s">
        <v>39</v>
      </c>
      <c r="J141" s="49">
        <v>1</v>
      </c>
      <c r="K141" s="50" t="s">
        <v>64</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61">
        <f t="shared" si="15"/>
        <v>3738.4</v>
      </c>
      <c r="BB141" s="62">
        <f t="shared" si="16"/>
        <v>3738.4</v>
      </c>
      <c r="BC141" s="57" t="str">
        <f t="shared" si="17"/>
        <v>INR  Three Thousand Seven Hundred &amp; Thirty Eight  and Paise Forty Only</v>
      </c>
      <c r="BD141" s="15">
        <f t="shared" si="13"/>
        <v>211.44</v>
      </c>
      <c r="BE141" s="15">
        <f t="shared" si="18"/>
        <v>215.67</v>
      </c>
      <c r="HN141" s="16"/>
      <c r="HO141" s="16"/>
      <c r="HP141" s="16"/>
      <c r="HQ141" s="16"/>
      <c r="HR141" s="16"/>
    </row>
    <row r="142" spans="1:226" s="15" customFormat="1" ht="109.5" customHeight="1">
      <c r="A142" s="65">
        <v>130</v>
      </c>
      <c r="B142" s="77" t="s">
        <v>232</v>
      </c>
      <c r="C142" s="68" t="s">
        <v>346</v>
      </c>
      <c r="D142" s="83">
        <v>40</v>
      </c>
      <c r="E142" s="84" t="s">
        <v>104</v>
      </c>
      <c r="F142" s="85">
        <v>146.54</v>
      </c>
      <c r="G142" s="58"/>
      <c r="H142" s="48"/>
      <c r="I142" s="47" t="s">
        <v>39</v>
      </c>
      <c r="J142" s="49">
        <v>1</v>
      </c>
      <c r="K142" s="50" t="s">
        <v>64</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61">
        <f t="shared" si="15"/>
        <v>5861.6</v>
      </c>
      <c r="BB142" s="62">
        <f t="shared" si="16"/>
        <v>5861.6</v>
      </c>
      <c r="BC142" s="57" t="str">
        <f t="shared" si="17"/>
        <v>INR  Five Thousand Eight Hundred &amp; Sixty One  and Paise Sixty Only</v>
      </c>
      <c r="BD142" s="15">
        <f t="shared" si="13"/>
        <v>165.77</v>
      </c>
      <c r="BE142" s="15">
        <f t="shared" si="18"/>
        <v>169.08</v>
      </c>
      <c r="HN142" s="16"/>
      <c r="HO142" s="16"/>
      <c r="HP142" s="16"/>
      <c r="HQ142" s="16"/>
      <c r="HR142" s="16"/>
    </row>
    <row r="143" spans="1:226" s="15" customFormat="1" ht="102.75" customHeight="1">
      <c r="A143" s="65">
        <v>131</v>
      </c>
      <c r="B143" s="72" t="s">
        <v>233</v>
      </c>
      <c r="C143" s="68" t="s">
        <v>347</v>
      </c>
      <c r="D143" s="78">
        <v>40</v>
      </c>
      <c r="E143" s="79" t="s">
        <v>104</v>
      </c>
      <c r="F143" s="80">
        <v>146.54</v>
      </c>
      <c r="G143" s="58"/>
      <c r="H143" s="48"/>
      <c r="I143" s="47" t="s">
        <v>39</v>
      </c>
      <c r="J143" s="49">
        <v>1</v>
      </c>
      <c r="K143" s="50" t="s">
        <v>64</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61">
        <f t="shared" si="15"/>
        <v>5861.6</v>
      </c>
      <c r="BB143" s="62">
        <f t="shared" si="16"/>
        <v>5861.6</v>
      </c>
      <c r="BC143" s="57" t="str">
        <f t="shared" si="17"/>
        <v>INR  Five Thousand Eight Hundred &amp; Sixty One  and Paise Sixty Only</v>
      </c>
      <c r="BD143" s="15">
        <f>ROUND(F143*1.12*1.01,2)</f>
        <v>165.77</v>
      </c>
      <c r="BE143" s="15">
        <f t="shared" si="18"/>
        <v>169.08</v>
      </c>
      <c r="HN143" s="16">
        <v>2</v>
      </c>
      <c r="HO143" s="16" t="s">
        <v>35</v>
      </c>
      <c r="HP143" s="16" t="s">
        <v>44</v>
      </c>
      <c r="HQ143" s="16">
        <v>10</v>
      </c>
      <c r="HR143" s="16" t="s">
        <v>38</v>
      </c>
    </row>
    <row r="144" spans="1:226" s="15" customFormat="1" ht="90.75" customHeight="1">
      <c r="A144" s="65">
        <v>132</v>
      </c>
      <c r="B144" s="72" t="s">
        <v>234</v>
      </c>
      <c r="C144" s="68" t="s">
        <v>348</v>
      </c>
      <c r="D144" s="78">
        <v>20</v>
      </c>
      <c r="E144" s="79" t="s">
        <v>104</v>
      </c>
      <c r="F144" s="80">
        <v>198.46</v>
      </c>
      <c r="G144" s="58"/>
      <c r="H144" s="48"/>
      <c r="I144" s="47" t="s">
        <v>39</v>
      </c>
      <c r="J144" s="49">
        <v>1</v>
      </c>
      <c r="K144" s="50" t="s">
        <v>64</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61">
        <f t="shared" si="15"/>
        <v>3969.2</v>
      </c>
      <c r="BB144" s="62">
        <f t="shared" si="16"/>
        <v>3969.2</v>
      </c>
      <c r="BC144" s="57" t="str">
        <f t="shared" si="17"/>
        <v>INR  Three Thousand Nine Hundred &amp; Sixty Nine  and Paise Twenty Only</v>
      </c>
      <c r="BD144" s="15">
        <f aca="true" t="shared" si="19" ref="BD144:BD167">ROUND(F144*1.12*1.01,2)</f>
        <v>224.5</v>
      </c>
      <c r="BE144" s="15">
        <f t="shared" si="18"/>
        <v>228.99</v>
      </c>
      <c r="HN144" s="16">
        <v>2</v>
      </c>
      <c r="HO144" s="16" t="s">
        <v>35</v>
      </c>
      <c r="HP144" s="16" t="s">
        <v>44</v>
      </c>
      <c r="HQ144" s="16">
        <v>10</v>
      </c>
      <c r="HR144" s="16" t="s">
        <v>38</v>
      </c>
    </row>
    <row r="145" spans="1:226" s="15" customFormat="1" ht="108.75" customHeight="1">
      <c r="A145" s="65">
        <v>133</v>
      </c>
      <c r="B145" s="72" t="s">
        <v>235</v>
      </c>
      <c r="C145" s="68" t="s">
        <v>349</v>
      </c>
      <c r="D145" s="78">
        <v>50</v>
      </c>
      <c r="E145" s="80" t="s">
        <v>104</v>
      </c>
      <c r="F145" s="80">
        <v>147.69</v>
      </c>
      <c r="G145" s="58"/>
      <c r="H145" s="48"/>
      <c r="I145" s="47" t="s">
        <v>39</v>
      </c>
      <c r="J145" s="49">
        <v>1</v>
      </c>
      <c r="K145" s="50" t="s">
        <v>64</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61">
        <f t="shared" si="15"/>
        <v>7384.5</v>
      </c>
      <c r="BB145" s="62">
        <f t="shared" si="16"/>
        <v>7384.5</v>
      </c>
      <c r="BC145" s="57" t="str">
        <f t="shared" si="17"/>
        <v>INR  Seven Thousand Three Hundred &amp; Eighty Four  and Paise Fifty Only</v>
      </c>
      <c r="BD145" s="15">
        <f t="shared" si="19"/>
        <v>167.07</v>
      </c>
      <c r="BE145" s="15">
        <f t="shared" si="18"/>
        <v>170.41</v>
      </c>
      <c r="HN145" s="16">
        <v>2</v>
      </c>
      <c r="HO145" s="16" t="s">
        <v>35</v>
      </c>
      <c r="HP145" s="16" t="s">
        <v>44</v>
      </c>
      <c r="HQ145" s="16">
        <v>10</v>
      </c>
      <c r="HR145" s="16" t="s">
        <v>38</v>
      </c>
    </row>
    <row r="146" spans="1:226" s="15" customFormat="1" ht="90.75" customHeight="1">
      <c r="A146" s="65">
        <v>134</v>
      </c>
      <c r="B146" s="73" t="s">
        <v>236</v>
      </c>
      <c r="C146" s="68" t="s">
        <v>350</v>
      </c>
      <c r="D146" s="78">
        <v>10</v>
      </c>
      <c r="E146" s="79" t="s">
        <v>104</v>
      </c>
      <c r="F146" s="81">
        <v>128.07</v>
      </c>
      <c r="G146" s="58"/>
      <c r="H146" s="48"/>
      <c r="I146" s="47" t="s">
        <v>39</v>
      </c>
      <c r="J146" s="49">
        <v>1</v>
      </c>
      <c r="K146" s="50" t="s">
        <v>64</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61">
        <f aca="true" t="shared" si="20" ref="BA146:BA154">total_amount_ba($B$2,$D$2,D146,F146,J146,K146,M146)</f>
        <v>1280.7</v>
      </c>
      <c r="BB146" s="62">
        <f t="shared" si="16"/>
        <v>1280.7</v>
      </c>
      <c r="BC146" s="57" t="str">
        <f t="shared" si="17"/>
        <v>INR  One Thousand Two Hundred &amp; Eighty  and Paise Seventy Only</v>
      </c>
      <c r="BD146" s="15">
        <f t="shared" si="19"/>
        <v>144.87</v>
      </c>
      <c r="BE146" s="15">
        <f t="shared" si="18"/>
        <v>147.77</v>
      </c>
      <c r="HN146" s="16">
        <v>3</v>
      </c>
      <c r="HO146" s="16" t="s">
        <v>46</v>
      </c>
      <c r="HP146" s="16" t="s">
        <v>47</v>
      </c>
      <c r="HQ146" s="16">
        <v>10</v>
      </c>
      <c r="HR146" s="16" t="s">
        <v>38</v>
      </c>
    </row>
    <row r="147" spans="1:226" s="15" customFormat="1" ht="291.75" customHeight="1">
      <c r="A147" s="65">
        <v>135</v>
      </c>
      <c r="B147" s="72" t="s">
        <v>237</v>
      </c>
      <c r="C147" s="68" t="s">
        <v>351</v>
      </c>
      <c r="D147" s="78">
        <v>90</v>
      </c>
      <c r="E147" s="79" t="s">
        <v>376</v>
      </c>
      <c r="F147" s="80">
        <v>1046.52</v>
      </c>
      <c r="G147" s="58"/>
      <c r="H147" s="48"/>
      <c r="I147" s="47" t="s">
        <v>39</v>
      </c>
      <c r="J147" s="49">
        <v>1</v>
      </c>
      <c r="K147" s="50" t="s">
        <v>64</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61">
        <f t="shared" si="20"/>
        <v>94186.8</v>
      </c>
      <c r="BB147" s="62">
        <f t="shared" si="16"/>
        <v>94186.8</v>
      </c>
      <c r="BC147" s="57" t="str">
        <f t="shared" si="17"/>
        <v>INR  Ninety Four Thousand One Hundred &amp; Eighty Six  and Paise Eighty Only</v>
      </c>
      <c r="BD147" s="15">
        <f t="shared" si="19"/>
        <v>1183.82</v>
      </c>
      <c r="BE147" s="15">
        <f t="shared" si="18"/>
        <v>1207.5</v>
      </c>
      <c r="HN147" s="16">
        <v>1.01</v>
      </c>
      <c r="HO147" s="16" t="s">
        <v>40</v>
      </c>
      <c r="HP147" s="16" t="s">
        <v>36</v>
      </c>
      <c r="HQ147" s="16">
        <v>123.223</v>
      </c>
      <c r="HR147" s="16" t="s">
        <v>38</v>
      </c>
    </row>
    <row r="148" spans="1:226" s="15" customFormat="1" ht="201" customHeight="1">
      <c r="A148" s="65">
        <v>136</v>
      </c>
      <c r="B148" s="72" t="s">
        <v>238</v>
      </c>
      <c r="C148" s="68" t="s">
        <v>352</v>
      </c>
      <c r="D148" s="78">
        <v>9</v>
      </c>
      <c r="E148" s="80" t="s">
        <v>376</v>
      </c>
      <c r="F148" s="80">
        <v>287.3</v>
      </c>
      <c r="G148" s="58"/>
      <c r="H148" s="48"/>
      <c r="I148" s="47" t="s">
        <v>39</v>
      </c>
      <c r="J148" s="49">
        <v>1</v>
      </c>
      <c r="K148" s="50" t="s">
        <v>64</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61">
        <f t="shared" si="20"/>
        <v>2585.7</v>
      </c>
      <c r="BB148" s="62">
        <f t="shared" si="16"/>
        <v>2585.7</v>
      </c>
      <c r="BC148" s="57" t="str">
        <f t="shared" si="17"/>
        <v>INR  Two Thousand Five Hundred &amp; Eighty Five  and Paise Seventy Only</v>
      </c>
      <c r="BD148" s="15">
        <f t="shared" si="19"/>
        <v>324.99</v>
      </c>
      <c r="BE148" s="15">
        <f t="shared" si="18"/>
        <v>331.49</v>
      </c>
      <c r="HN148" s="16">
        <v>1.02</v>
      </c>
      <c r="HO148" s="16" t="s">
        <v>41</v>
      </c>
      <c r="HP148" s="16" t="s">
        <v>42</v>
      </c>
      <c r="HQ148" s="16">
        <v>213</v>
      </c>
      <c r="HR148" s="16" t="s">
        <v>38</v>
      </c>
    </row>
    <row r="149" spans="1:226" s="15" customFormat="1" ht="212.25" customHeight="1">
      <c r="A149" s="65">
        <v>137</v>
      </c>
      <c r="B149" s="72" t="s">
        <v>239</v>
      </c>
      <c r="C149" s="68" t="s">
        <v>353</v>
      </c>
      <c r="D149" s="78">
        <v>5</v>
      </c>
      <c r="E149" s="80" t="s">
        <v>376</v>
      </c>
      <c r="F149" s="80">
        <v>1082.29</v>
      </c>
      <c r="G149" s="58"/>
      <c r="H149" s="48"/>
      <c r="I149" s="47" t="s">
        <v>39</v>
      </c>
      <c r="J149" s="49">
        <v>1</v>
      </c>
      <c r="K149" s="50" t="s">
        <v>64</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61">
        <f t="shared" si="20"/>
        <v>5411.45</v>
      </c>
      <c r="BB149" s="62">
        <f t="shared" si="16"/>
        <v>5411.45</v>
      </c>
      <c r="BC149" s="57" t="str">
        <f t="shared" si="17"/>
        <v>INR  Five Thousand Four Hundred &amp; Eleven  and Paise Forty Five Only</v>
      </c>
      <c r="BD149" s="15">
        <f t="shared" si="19"/>
        <v>1224.29</v>
      </c>
      <c r="BE149" s="15">
        <f t="shared" si="18"/>
        <v>1248.77</v>
      </c>
      <c r="HN149" s="16">
        <v>2</v>
      </c>
      <c r="HO149" s="16" t="s">
        <v>35</v>
      </c>
      <c r="HP149" s="16" t="s">
        <v>44</v>
      </c>
      <c r="HQ149" s="16">
        <v>10</v>
      </c>
      <c r="HR149" s="16" t="s">
        <v>38</v>
      </c>
    </row>
    <row r="150" spans="1:226" s="15" customFormat="1" ht="126" customHeight="1">
      <c r="A150" s="65">
        <v>138</v>
      </c>
      <c r="B150" s="72" t="s">
        <v>240</v>
      </c>
      <c r="C150" s="68" t="s">
        <v>354</v>
      </c>
      <c r="D150" s="78">
        <v>5</v>
      </c>
      <c r="E150" s="80" t="s">
        <v>375</v>
      </c>
      <c r="F150" s="80">
        <v>1120.36</v>
      </c>
      <c r="G150" s="58"/>
      <c r="H150" s="48"/>
      <c r="I150" s="47" t="s">
        <v>39</v>
      </c>
      <c r="J150" s="49">
        <v>1</v>
      </c>
      <c r="K150" s="50" t="s">
        <v>64</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61">
        <f t="shared" si="20"/>
        <v>5601.8</v>
      </c>
      <c r="BB150" s="62">
        <f t="shared" si="16"/>
        <v>5601.8</v>
      </c>
      <c r="BC150" s="57" t="str">
        <f t="shared" si="17"/>
        <v>INR  Five Thousand Six Hundred &amp; One  and Paise Eighty Only</v>
      </c>
      <c r="BD150" s="15">
        <f t="shared" si="19"/>
        <v>1267.35</v>
      </c>
      <c r="BE150" s="15">
        <f t="shared" si="18"/>
        <v>1292.7</v>
      </c>
      <c r="HN150" s="16">
        <v>2</v>
      </c>
      <c r="HO150" s="16" t="s">
        <v>35</v>
      </c>
      <c r="HP150" s="16" t="s">
        <v>44</v>
      </c>
      <c r="HQ150" s="16">
        <v>10</v>
      </c>
      <c r="HR150" s="16" t="s">
        <v>38</v>
      </c>
    </row>
    <row r="151" spans="1:226" s="15" customFormat="1" ht="145.5" customHeight="1">
      <c r="A151" s="65">
        <v>139</v>
      </c>
      <c r="B151" s="72" t="s">
        <v>241</v>
      </c>
      <c r="C151" s="68" t="s">
        <v>355</v>
      </c>
      <c r="D151" s="78">
        <v>5</v>
      </c>
      <c r="E151" s="79" t="s">
        <v>375</v>
      </c>
      <c r="F151" s="80">
        <v>904.6</v>
      </c>
      <c r="G151" s="58"/>
      <c r="H151" s="48"/>
      <c r="I151" s="47" t="s">
        <v>39</v>
      </c>
      <c r="J151" s="49">
        <v>1</v>
      </c>
      <c r="K151" s="50" t="s">
        <v>64</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61">
        <f t="shared" si="20"/>
        <v>4523</v>
      </c>
      <c r="BB151" s="62">
        <f t="shared" si="16"/>
        <v>4523</v>
      </c>
      <c r="BC151" s="57" t="str">
        <f t="shared" si="17"/>
        <v>INR  Four Thousand Five Hundred &amp; Twenty Three  Only</v>
      </c>
      <c r="BD151" s="15">
        <f t="shared" si="19"/>
        <v>1023.28</v>
      </c>
      <c r="BE151" s="15">
        <f t="shared" si="18"/>
        <v>1043.75</v>
      </c>
      <c r="HN151" s="16">
        <v>2</v>
      </c>
      <c r="HO151" s="16" t="s">
        <v>35</v>
      </c>
      <c r="HP151" s="16" t="s">
        <v>44</v>
      </c>
      <c r="HQ151" s="16">
        <v>10</v>
      </c>
      <c r="HR151" s="16" t="s">
        <v>38</v>
      </c>
    </row>
    <row r="152" spans="1:226" s="15" customFormat="1" ht="126" customHeight="1">
      <c r="A152" s="65">
        <v>140</v>
      </c>
      <c r="B152" s="72" t="s">
        <v>242</v>
      </c>
      <c r="C152" s="68" t="s">
        <v>356</v>
      </c>
      <c r="D152" s="82">
        <v>5</v>
      </c>
      <c r="E152" s="79" t="s">
        <v>375</v>
      </c>
      <c r="F152" s="81">
        <v>225</v>
      </c>
      <c r="G152" s="58"/>
      <c r="H152" s="48"/>
      <c r="I152" s="47" t="s">
        <v>39</v>
      </c>
      <c r="J152" s="49">
        <v>1</v>
      </c>
      <c r="K152" s="50" t="s">
        <v>64</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61">
        <f t="shared" si="20"/>
        <v>1125</v>
      </c>
      <c r="BB152" s="62">
        <f aca="true" t="shared" si="21" ref="BB152:BB183">BA152+SUM(N152:AZ152)</f>
        <v>1125</v>
      </c>
      <c r="BC152" s="57" t="str">
        <f aca="true" t="shared" si="22" ref="BC152:BC183">SpellNumber(L152,BB152)</f>
        <v>INR  One Thousand One Hundred &amp; Twenty Five  Only</v>
      </c>
      <c r="BD152" s="15">
        <f t="shared" si="19"/>
        <v>254.52</v>
      </c>
      <c r="BE152" s="15">
        <f t="shared" si="18"/>
        <v>259.61</v>
      </c>
      <c r="HN152" s="16">
        <v>1.01</v>
      </c>
      <c r="HO152" s="16" t="s">
        <v>40</v>
      </c>
      <c r="HP152" s="16" t="s">
        <v>36</v>
      </c>
      <c r="HQ152" s="16">
        <v>123.223</v>
      </c>
      <c r="HR152" s="16" t="s">
        <v>38</v>
      </c>
    </row>
    <row r="153" spans="1:226" s="15" customFormat="1" ht="137.25" customHeight="1">
      <c r="A153" s="65">
        <v>141</v>
      </c>
      <c r="B153" s="72" t="s">
        <v>243</v>
      </c>
      <c r="C153" s="68" t="s">
        <v>357</v>
      </c>
      <c r="D153" s="78">
        <v>5</v>
      </c>
      <c r="E153" s="80" t="s">
        <v>375</v>
      </c>
      <c r="F153" s="80">
        <v>526.14</v>
      </c>
      <c r="G153" s="58"/>
      <c r="H153" s="48"/>
      <c r="I153" s="47" t="s">
        <v>39</v>
      </c>
      <c r="J153" s="49">
        <v>1</v>
      </c>
      <c r="K153" s="50" t="s">
        <v>64</v>
      </c>
      <c r="L153" s="50" t="s">
        <v>7</v>
      </c>
      <c r="M153" s="59"/>
      <c r="N153" s="58"/>
      <c r="O153" s="58"/>
      <c r="P153" s="60"/>
      <c r="Q153" s="58"/>
      <c r="R153" s="58"/>
      <c r="S153" s="60"/>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61">
        <f t="shared" si="20"/>
        <v>2630.7</v>
      </c>
      <c r="BB153" s="62">
        <f t="shared" si="21"/>
        <v>2630.7</v>
      </c>
      <c r="BC153" s="57" t="str">
        <f t="shared" si="22"/>
        <v>INR  Two Thousand Six Hundred &amp; Thirty  and Paise Seventy Only</v>
      </c>
      <c r="BD153" s="15">
        <f t="shared" si="19"/>
        <v>595.17</v>
      </c>
      <c r="BE153" s="15">
        <f t="shared" si="18"/>
        <v>607.07</v>
      </c>
      <c r="HN153" s="16"/>
      <c r="HO153" s="16"/>
      <c r="HP153" s="16"/>
      <c r="HQ153" s="16"/>
      <c r="HR153" s="16"/>
    </row>
    <row r="154" spans="1:226" s="15" customFormat="1" ht="88.5" customHeight="1">
      <c r="A154" s="65">
        <v>142</v>
      </c>
      <c r="B154" s="73" t="s">
        <v>244</v>
      </c>
      <c r="C154" s="68" t="s">
        <v>358</v>
      </c>
      <c r="D154" s="78">
        <v>25</v>
      </c>
      <c r="E154" s="80" t="s">
        <v>104</v>
      </c>
      <c r="F154" s="81">
        <v>58.85</v>
      </c>
      <c r="G154" s="58"/>
      <c r="H154" s="48"/>
      <c r="I154" s="47" t="s">
        <v>39</v>
      </c>
      <c r="J154" s="49">
        <v>1</v>
      </c>
      <c r="K154" s="50" t="s">
        <v>64</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61">
        <f t="shared" si="20"/>
        <v>1471.25</v>
      </c>
      <c r="BB154" s="62">
        <f t="shared" si="21"/>
        <v>1471.25</v>
      </c>
      <c r="BC154" s="57" t="str">
        <f t="shared" si="22"/>
        <v>INR  One Thousand Four Hundred &amp; Seventy One  and Paise Twenty Five Only</v>
      </c>
      <c r="BD154" s="15">
        <f t="shared" si="19"/>
        <v>66.57</v>
      </c>
      <c r="BE154" s="15">
        <f t="shared" si="18"/>
        <v>67.9</v>
      </c>
      <c r="HN154" s="16"/>
      <c r="HO154" s="16"/>
      <c r="HP154" s="16"/>
      <c r="HQ154" s="16"/>
      <c r="HR154" s="16"/>
    </row>
    <row r="155" spans="1:226" s="15" customFormat="1" ht="102" customHeight="1">
      <c r="A155" s="65">
        <v>143</v>
      </c>
      <c r="B155" s="74" t="s">
        <v>245</v>
      </c>
      <c r="C155" s="68" t="s">
        <v>359</v>
      </c>
      <c r="D155" s="83">
        <v>20</v>
      </c>
      <c r="E155" s="84" t="s">
        <v>104</v>
      </c>
      <c r="F155" s="85">
        <v>72.69</v>
      </c>
      <c r="G155" s="58"/>
      <c r="H155" s="48"/>
      <c r="I155" s="47" t="s">
        <v>39</v>
      </c>
      <c r="J155" s="49">
        <v>1</v>
      </c>
      <c r="K155" s="50" t="s">
        <v>64</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61">
        <f aca="true" t="shared" si="23" ref="BA155:BA167">total_amount_ba($B$2,$D$2,D155,F155,J155,K155,M155)</f>
        <v>1453.8</v>
      </c>
      <c r="BB155" s="62">
        <f t="shared" si="21"/>
        <v>1453.8</v>
      </c>
      <c r="BC155" s="57" t="str">
        <f t="shared" si="22"/>
        <v>INR  One Thousand Four Hundred &amp; Fifty Three  and Paise Eighty Only</v>
      </c>
      <c r="BD155" s="15">
        <f t="shared" si="19"/>
        <v>82.23</v>
      </c>
      <c r="BE155" s="15">
        <f t="shared" si="18"/>
        <v>83.87</v>
      </c>
      <c r="HN155" s="16"/>
      <c r="HO155" s="16"/>
      <c r="HP155" s="16"/>
      <c r="HQ155" s="16"/>
      <c r="HR155" s="16"/>
    </row>
    <row r="156" spans="1:226" s="15" customFormat="1" ht="184.5" customHeight="1">
      <c r="A156" s="65">
        <v>144</v>
      </c>
      <c r="B156" s="74" t="s">
        <v>246</v>
      </c>
      <c r="C156" s="68" t="s">
        <v>360</v>
      </c>
      <c r="D156" s="83">
        <v>30</v>
      </c>
      <c r="E156" s="84" t="s">
        <v>104</v>
      </c>
      <c r="F156" s="85">
        <v>72.69</v>
      </c>
      <c r="G156" s="58"/>
      <c r="H156" s="48"/>
      <c r="I156" s="47" t="s">
        <v>39</v>
      </c>
      <c r="J156" s="49">
        <v>1</v>
      </c>
      <c r="K156" s="50" t="s">
        <v>64</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61">
        <f t="shared" si="23"/>
        <v>2180.7</v>
      </c>
      <c r="BB156" s="62">
        <f t="shared" si="21"/>
        <v>2180.7</v>
      </c>
      <c r="BC156" s="57" t="str">
        <f t="shared" si="22"/>
        <v>INR  Two Thousand One Hundred &amp; Eighty  and Paise Seventy Only</v>
      </c>
      <c r="BD156" s="15">
        <f t="shared" si="19"/>
        <v>82.23</v>
      </c>
      <c r="BE156" s="15">
        <f t="shared" si="18"/>
        <v>83.87</v>
      </c>
      <c r="HN156" s="16"/>
      <c r="HO156" s="16"/>
      <c r="HP156" s="16"/>
      <c r="HQ156" s="16"/>
      <c r="HR156" s="16"/>
    </row>
    <row r="157" spans="1:226" s="15" customFormat="1" ht="178.5" customHeight="1">
      <c r="A157" s="65">
        <v>145</v>
      </c>
      <c r="B157" s="72" t="s">
        <v>247</v>
      </c>
      <c r="C157" s="68" t="s">
        <v>361</v>
      </c>
      <c r="D157" s="83">
        <v>30</v>
      </c>
      <c r="E157" s="84" t="s">
        <v>104</v>
      </c>
      <c r="F157" s="85">
        <v>88.84</v>
      </c>
      <c r="G157" s="58"/>
      <c r="H157" s="48"/>
      <c r="I157" s="47" t="s">
        <v>39</v>
      </c>
      <c r="J157" s="49">
        <v>1</v>
      </c>
      <c r="K157" s="50" t="s">
        <v>64</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61">
        <f t="shared" si="23"/>
        <v>2665.2</v>
      </c>
      <c r="BB157" s="62">
        <f t="shared" si="21"/>
        <v>2665.2</v>
      </c>
      <c r="BC157" s="57" t="str">
        <f t="shared" si="22"/>
        <v>INR  Two Thousand Six Hundred &amp; Sixty Five  and Paise Twenty Only</v>
      </c>
      <c r="BD157" s="15">
        <f t="shared" si="19"/>
        <v>100.5</v>
      </c>
      <c r="BE157" s="15">
        <f t="shared" si="18"/>
        <v>102.51</v>
      </c>
      <c r="HN157" s="16"/>
      <c r="HO157" s="16"/>
      <c r="HP157" s="16"/>
      <c r="HQ157" s="16"/>
      <c r="HR157" s="16"/>
    </row>
    <row r="158" spans="1:226" s="15" customFormat="1" ht="108.75" customHeight="1">
      <c r="A158" s="65">
        <v>146</v>
      </c>
      <c r="B158" s="72" t="s">
        <v>248</v>
      </c>
      <c r="C158" s="68" t="s">
        <v>362</v>
      </c>
      <c r="D158" s="83">
        <v>8</v>
      </c>
      <c r="E158" s="84" t="s">
        <v>375</v>
      </c>
      <c r="F158" s="85">
        <v>185.77</v>
      </c>
      <c r="G158" s="58"/>
      <c r="H158" s="48"/>
      <c r="I158" s="47" t="s">
        <v>39</v>
      </c>
      <c r="J158" s="49">
        <v>1</v>
      </c>
      <c r="K158" s="50" t="s">
        <v>64</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61">
        <f t="shared" si="23"/>
        <v>1486.16</v>
      </c>
      <c r="BB158" s="62">
        <f t="shared" si="21"/>
        <v>1486.16</v>
      </c>
      <c r="BC158" s="57" t="str">
        <f t="shared" si="22"/>
        <v>INR  One Thousand Four Hundred &amp; Eighty Six  and Paise Sixteen Only</v>
      </c>
      <c r="BD158" s="15">
        <f t="shared" si="19"/>
        <v>210.14</v>
      </c>
      <c r="BE158" s="15">
        <f t="shared" si="18"/>
        <v>214.35</v>
      </c>
      <c r="HN158" s="16"/>
      <c r="HO158" s="16"/>
      <c r="HP158" s="16"/>
      <c r="HQ158" s="16"/>
      <c r="HR158" s="16"/>
    </row>
    <row r="159" spans="1:226" s="15" customFormat="1" ht="108.75" customHeight="1">
      <c r="A159" s="65">
        <v>147</v>
      </c>
      <c r="B159" s="72" t="s">
        <v>249</v>
      </c>
      <c r="C159" s="68" t="s">
        <v>363</v>
      </c>
      <c r="D159" s="83">
        <v>8</v>
      </c>
      <c r="E159" s="84" t="s">
        <v>373</v>
      </c>
      <c r="F159" s="85">
        <v>175.38</v>
      </c>
      <c r="G159" s="58"/>
      <c r="H159" s="48"/>
      <c r="I159" s="47" t="s">
        <v>39</v>
      </c>
      <c r="J159" s="49">
        <v>1</v>
      </c>
      <c r="K159" s="50" t="s">
        <v>64</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61">
        <f t="shared" si="23"/>
        <v>1403.04</v>
      </c>
      <c r="BB159" s="62">
        <f t="shared" si="21"/>
        <v>1403.04</v>
      </c>
      <c r="BC159" s="57" t="str">
        <f t="shared" si="22"/>
        <v>INR  One Thousand Four Hundred &amp; Three  and Paise Four Only</v>
      </c>
      <c r="BD159" s="15">
        <f t="shared" si="19"/>
        <v>198.39</v>
      </c>
      <c r="BE159" s="15">
        <f t="shared" si="18"/>
        <v>202.36</v>
      </c>
      <c r="HN159" s="16"/>
      <c r="HO159" s="16"/>
      <c r="HP159" s="16"/>
      <c r="HQ159" s="16"/>
      <c r="HR159" s="16"/>
    </row>
    <row r="160" spans="1:226" s="15" customFormat="1" ht="151.5" customHeight="1">
      <c r="A160" s="65">
        <v>148</v>
      </c>
      <c r="B160" s="75" t="s">
        <v>250</v>
      </c>
      <c r="C160" s="68" t="s">
        <v>364</v>
      </c>
      <c r="D160" s="83">
        <v>8</v>
      </c>
      <c r="E160" s="84" t="s">
        <v>373</v>
      </c>
      <c r="F160" s="85">
        <v>284.99</v>
      </c>
      <c r="G160" s="58"/>
      <c r="H160" s="48"/>
      <c r="I160" s="47" t="s">
        <v>39</v>
      </c>
      <c r="J160" s="49">
        <v>1</v>
      </c>
      <c r="K160" s="50" t="s">
        <v>64</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61">
        <f t="shared" si="23"/>
        <v>2279.92</v>
      </c>
      <c r="BB160" s="62">
        <f t="shared" si="21"/>
        <v>2279.92</v>
      </c>
      <c r="BC160" s="57" t="str">
        <f t="shared" si="22"/>
        <v>INR  Two Thousand Two Hundred &amp; Seventy Nine  and Paise Ninety Two Only</v>
      </c>
      <c r="BD160" s="15">
        <f t="shared" si="19"/>
        <v>322.38</v>
      </c>
      <c r="BE160" s="15">
        <f t="shared" si="18"/>
        <v>328.83</v>
      </c>
      <c r="HN160" s="16"/>
      <c r="HO160" s="16"/>
      <c r="HP160" s="16"/>
      <c r="HQ160" s="16"/>
      <c r="HR160" s="16"/>
    </row>
    <row r="161" spans="1:226" s="15" customFormat="1" ht="96" customHeight="1">
      <c r="A161" s="65">
        <v>149</v>
      </c>
      <c r="B161" s="74" t="s">
        <v>251</v>
      </c>
      <c r="C161" s="68" t="s">
        <v>365</v>
      </c>
      <c r="D161" s="83">
        <v>12</v>
      </c>
      <c r="E161" s="84" t="s">
        <v>373</v>
      </c>
      <c r="F161" s="85">
        <v>446.53</v>
      </c>
      <c r="G161" s="58"/>
      <c r="H161" s="48"/>
      <c r="I161" s="47" t="s">
        <v>39</v>
      </c>
      <c r="J161" s="49">
        <v>1</v>
      </c>
      <c r="K161" s="50" t="s">
        <v>64</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61">
        <f t="shared" si="23"/>
        <v>5358.36</v>
      </c>
      <c r="BB161" s="62">
        <f t="shared" si="21"/>
        <v>5358.36</v>
      </c>
      <c r="BC161" s="57" t="str">
        <f t="shared" si="22"/>
        <v>INR  Five Thousand Three Hundred &amp; Fifty Eight  and Paise Thirty Six Only</v>
      </c>
      <c r="BD161" s="15">
        <f t="shared" si="19"/>
        <v>505.11</v>
      </c>
      <c r="BE161" s="15">
        <f t="shared" si="18"/>
        <v>515.22</v>
      </c>
      <c r="HN161" s="16"/>
      <c r="HO161" s="16"/>
      <c r="HP161" s="16"/>
      <c r="HQ161" s="16"/>
      <c r="HR161" s="16"/>
    </row>
    <row r="162" spans="1:226" s="15" customFormat="1" ht="98.25" customHeight="1">
      <c r="A162" s="65">
        <v>150</v>
      </c>
      <c r="B162" s="72" t="s">
        <v>252</v>
      </c>
      <c r="C162" s="68" t="s">
        <v>366</v>
      </c>
      <c r="D162" s="83">
        <v>4</v>
      </c>
      <c r="E162" s="84" t="s">
        <v>373</v>
      </c>
      <c r="F162" s="85">
        <v>339.22</v>
      </c>
      <c r="G162" s="58"/>
      <c r="H162" s="48"/>
      <c r="I162" s="47" t="s">
        <v>39</v>
      </c>
      <c r="J162" s="49">
        <v>1</v>
      </c>
      <c r="K162" s="50" t="s">
        <v>64</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61">
        <f t="shared" si="23"/>
        <v>1356.88</v>
      </c>
      <c r="BB162" s="62">
        <f t="shared" si="21"/>
        <v>1356.88</v>
      </c>
      <c r="BC162" s="57" t="str">
        <f t="shared" si="22"/>
        <v>INR  One Thousand Three Hundred &amp; Fifty Six  and Paise Eighty Eight Only</v>
      </c>
      <c r="BD162" s="15">
        <f t="shared" si="19"/>
        <v>383.73</v>
      </c>
      <c r="BE162" s="15">
        <f t="shared" si="18"/>
        <v>391.4</v>
      </c>
      <c r="HN162" s="16"/>
      <c r="HO162" s="16"/>
      <c r="HP162" s="16"/>
      <c r="HQ162" s="16"/>
      <c r="HR162" s="16"/>
    </row>
    <row r="163" spans="1:226" s="15" customFormat="1" ht="147.75" customHeight="1">
      <c r="A163" s="65">
        <v>151</v>
      </c>
      <c r="B163" s="72" t="s">
        <v>253</v>
      </c>
      <c r="C163" s="68" t="s">
        <v>367</v>
      </c>
      <c r="D163" s="83">
        <v>5</v>
      </c>
      <c r="E163" s="84" t="s">
        <v>375</v>
      </c>
      <c r="F163" s="85">
        <v>1579.59</v>
      </c>
      <c r="G163" s="58"/>
      <c r="H163" s="48"/>
      <c r="I163" s="47" t="s">
        <v>39</v>
      </c>
      <c r="J163" s="49">
        <v>1</v>
      </c>
      <c r="K163" s="50" t="s">
        <v>64</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61">
        <f t="shared" si="23"/>
        <v>7897.95</v>
      </c>
      <c r="BB163" s="62">
        <f t="shared" si="21"/>
        <v>7897.95</v>
      </c>
      <c r="BC163" s="57" t="str">
        <f t="shared" si="22"/>
        <v>INR  Seven Thousand Eight Hundred &amp; Ninety Seven  and Paise Ninety Five Only</v>
      </c>
      <c r="BD163" s="15">
        <f t="shared" si="19"/>
        <v>1786.83</v>
      </c>
      <c r="BE163" s="15">
        <f t="shared" si="18"/>
        <v>1822.57</v>
      </c>
      <c r="HN163" s="16"/>
      <c r="HO163" s="16"/>
      <c r="HP163" s="16"/>
      <c r="HQ163" s="16"/>
      <c r="HR163" s="16"/>
    </row>
    <row r="164" spans="1:226" s="15" customFormat="1" ht="72" customHeight="1">
      <c r="A164" s="65">
        <v>152</v>
      </c>
      <c r="B164" s="72" t="s">
        <v>381</v>
      </c>
      <c r="C164" s="68" t="s">
        <v>368</v>
      </c>
      <c r="D164" s="83">
        <v>40</v>
      </c>
      <c r="E164" s="84" t="s">
        <v>104</v>
      </c>
      <c r="F164" s="85">
        <v>80.8</v>
      </c>
      <c r="G164" s="58"/>
      <c r="H164" s="48"/>
      <c r="I164" s="47" t="s">
        <v>39</v>
      </c>
      <c r="J164" s="49">
        <v>1</v>
      </c>
      <c r="K164" s="50" t="s">
        <v>64</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61">
        <f t="shared" si="23"/>
        <v>3232</v>
      </c>
      <c r="BB164" s="62">
        <f t="shared" si="21"/>
        <v>3232</v>
      </c>
      <c r="BC164" s="57" t="str">
        <f t="shared" si="22"/>
        <v>INR  Three Thousand Two Hundred &amp; Thirty Two  Only</v>
      </c>
      <c r="BD164" s="15">
        <f t="shared" si="19"/>
        <v>91.4</v>
      </c>
      <c r="BE164" s="86">
        <f>ROUND(F164*1.01,2)</f>
        <v>81.61</v>
      </c>
      <c r="HN164" s="16"/>
      <c r="HO164" s="16"/>
      <c r="HP164" s="16"/>
      <c r="HQ164" s="16"/>
      <c r="HR164" s="16"/>
    </row>
    <row r="165" spans="1:226" s="15" customFormat="1" ht="68.25" customHeight="1">
      <c r="A165" s="65">
        <v>153</v>
      </c>
      <c r="B165" s="75" t="s">
        <v>254</v>
      </c>
      <c r="C165" s="68" t="s">
        <v>369</v>
      </c>
      <c r="D165" s="83">
        <v>60</v>
      </c>
      <c r="E165" s="84" t="s">
        <v>104</v>
      </c>
      <c r="F165" s="85">
        <v>69.69</v>
      </c>
      <c r="G165" s="58"/>
      <c r="H165" s="48"/>
      <c r="I165" s="47" t="s">
        <v>39</v>
      </c>
      <c r="J165" s="49">
        <v>1</v>
      </c>
      <c r="K165" s="50" t="s">
        <v>64</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61">
        <f t="shared" si="23"/>
        <v>4181.4</v>
      </c>
      <c r="BB165" s="62">
        <f t="shared" si="21"/>
        <v>4181.4</v>
      </c>
      <c r="BC165" s="57" t="str">
        <f t="shared" si="22"/>
        <v>INR  Four Thousand One Hundred &amp; Eighty One  and Paise Forty Only</v>
      </c>
      <c r="BD165" s="15">
        <f t="shared" si="19"/>
        <v>78.83</v>
      </c>
      <c r="BE165" s="15">
        <f>ROUND(F165*1.01,2)</f>
        <v>70.39</v>
      </c>
      <c r="HN165" s="16"/>
      <c r="HO165" s="16"/>
      <c r="HP165" s="16"/>
      <c r="HQ165" s="16"/>
      <c r="HR165" s="16"/>
    </row>
    <row r="166" spans="1:226" s="15" customFormat="1" ht="72" customHeight="1">
      <c r="A166" s="65">
        <v>154</v>
      </c>
      <c r="B166" s="72" t="s">
        <v>255</v>
      </c>
      <c r="C166" s="68" t="s">
        <v>370</v>
      </c>
      <c r="D166" s="83">
        <v>8</v>
      </c>
      <c r="E166" s="84" t="s">
        <v>375</v>
      </c>
      <c r="F166" s="85">
        <v>901.93</v>
      </c>
      <c r="G166" s="58"/>
      <c r="H166" s="48"/>
      <c r="I166" s="47" t="s">
        <v>39</v>
      </c>
      <c r="J166" s="49">
        <v>1</v>
      </c>
      <c r="K166" s="50" t="s">
        <v>64</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61">
        <f t="shared" si="23"/>
        <v>7215.44</v>
      </c>
      <c r="BB166" s="62">
        <f t="shared" si="21"/>
        <v>7215.44</v>
      </c>
      <c r="BC166" s="57" t="str">
        <f t="shared" si="22"/>
        <v>INR  Seven Thousand Two Hundred &amp; Fifteen  and Paise Forty Four Only</v>
      </c>
      <c r="BD166" s="15">
        <f t="shared" si="19"/>
        <v>1020.26</v>
      </c>
      <c r="BE166" s="15">
        <f>ROUND(F166*1.01,2)</f>
        <v>910.95</v>
      </c>
      <c r="HN166" s="16"/>
      <c r="HO166" s="16"/>
      <c r="HP166" s="16"/>
      <c r="HQ166" s="16"/>
      <c r="HR166" s="16"/>
    </row>
    <row r="167" spans="1:226" s="15" customFormat="1" ht="63">
      <c r="A167" s="65">
        <v>155</v>
      </c>
      <c r="B167" s="72" t="s">
        <v>380</v>
      </c>
      <c r="C167" s="68" t="s">
        <v>371</v>
      </c>
      <c r="D167" s="83">
        <v>4</v>
      </c>
      <c r="E167" s="84" t="s">
        <v>377</v>
      </c>
      <c r="F167" s="85">
        <v>50.5</v>
      </c>
      <c r="G167" s="58"/>
      <c r="H167" s="48"/>
      <c r="I167" s="47" t="s">
        <v>39</v>
      </c>
      <c r="J167" s="49">
        <v>1</v>
      </c>
      <c r="K167" s="50" t="s">
        <v>64</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61">
        <f t="shared" si="23"/>
        <v>202</v>
      </c>
      <c r="BB167" s="62">
        <f t="shared" si="21"/>
        <v>202</v>
      </c>
      <c r="BC167" s="57" t="str">
        <f t="shared" si="22"/>
        <v>INR  Two Hundred &amp; Two  Only</v>
      </c>
      <c r="BD167" s="15">
        <f t="shared" si="19"/>
        <v>57.13</v>
      </c>
      <c r="BE167" s="86">
        <f>ROUND(F167*1.01,2)</f>
        <v>51.01</v>
      </c>
      <c r="HN167" s="16"/>
      <c r="HO167" s="16"/>
      <c r="HP167" s="16"/>
      <c r="HQ167" s="16"/>
      <c r="HR167" s="16"/>
    </row>
    <row r="168" spans="1:226" s="15" customFormat="1" ht="47.25" customHeight="1">
      <c r="A168" s="28" t="s">
        <v>62</v>
      </c>
      <c r="B168" s="27"/>
      <c r="C168" s="29"/>
      <c r="D168" s="29"/>
      <c r="E168" s="29"/>
      <c r="F168" s="29"/>
      <c r="G168" s="29"/>
      <c r="H168" s="30"/>
      <c r="I168" s="30"/>
      <c r="J168" s="30"/>
      <c r="K168" s="30"/>
      <c r="L168" s="31"/>
      <c r="BA168" s="44">
        <f>SUM(BA13:BA167)</f>
        <v>1076925.25</v>
      </c>
      <c r="BB168" s="42">
        <f>SUM(BB13:BB167)</f>
        <v>1076925.25</v>
      </c>
      <c r="BC168" s="57" t="str">
        <f>SpellNumber($E$2,BB168)</f>
        <v>INR  Ten Lakh Seventy Six Thousand Nine Hundred &amp; Twenty Five  and Paise Twenty Five Only</v>
      </c>
      <c r="BD168" s="86">
        <f>BA168-9771165.34</f>
        <v>-8694240.09</v>
      </c>
      <c r="BE168" s="87">
        <f>BA168-'[5]Abs '!$D$12</f>
        <v>0.08</v>
      </c>
      <c r="HN168" s="16">
        <v>4</v>
      </c>
      <c r="HO168" s="16" t="s">
        <v>41</v>
      </c>
      <c r="HP168" s="16" t="s">
        <v>61</v>
      </c>
      <c r="HQ168" s="16">
        <v>10</v>
      </c>
      <c r="HR168" s="16" t="s">
        <v>38</v>
      </c>
    </row>
    <row r="169" spans="1:226" s="18" customFormat="1" ht="33.75" customHeight="1">
      <c r="A169" s="28" t="s">
        <v>66</v>
      </c>
      <c r="B169" s="27"/>
      <c r="C169" s="69"/>
      <c r="D169" s="32"/>
      <c r="E169" s="33" t="s">
        <v>69</v>
      </c>
      <c r="F169" s="40"/>
      <c r="G169" s="34"/>
      <c r="H169" s="17"/>
      <c r="I169" s="17"/>
      <c r="J169" s="17"/>
      <c r="K169" s="35"/>
      <c r="L169" s="36"/>
      <c r="M169" s="37"/>
      <c r="O169" s="15"/>
      <c r="P169" s="15"/>
      <c r="Q169" s="15"/>
      <c r="R169" s="15"/>
      <c r="S169" s="15"/>
      <c r="BA169" s="39">
        <f>IF(ISBLANK(F169),0,IF(E169="Excess (+)",ROUND(BA168+(BA168*F169),2),IF(E169="Less (-)",ROUND(BA168+(BA168*F169*(-1)),2),IF(E169="At Par",BA168,0))))</f>
        <v>0</v>
      </c>
      <c r="BB169" s="41">
        <f>ROUND(BA169,0)</f>
        <v>0</v>
      </c>
      <c r="BC169" s="26" t="str">
        <f>SpellNumber($E$2,BA169)</f>
        <v>INR Zero Only</v>
      </c>
      <c r="HN169" s="19"/>
      <c r="HO169" s="19"/>
      <c r="HP169" s="19"/>
      <c r="HQ169" s="19"/>
      <c r="HR169" s="19"/>
    </row>
    <row r="170" spans="1:226" s="18" customFormat="1" ht="41.25" customHeight="1">
      <c r="A170" s="28" t="s">
        <v>65</v>
      </c>
      <c r="B170" s="27"/>
      <c r="C170" s="91" t="str">
        <f>SpellNumber($E$2,BA169)</f>
        <v>INR Zero Only</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2"/>
      <c r="HN170" s="19"/>
      <c r="HO170" s="19"/>
      <c r="HP170" s="19"/>
      <c r="HQ170" s="19"/>
      <c r="HR170" s="19"/>
    </row>
    <row r="171" spans="2:226" s="12" customFormat="1" ht="15">
      <c r="B171" s="70"/>
      <c r="C171" s="20"/>
      <c r="D171" s="20"/>
      <c r="E171" s="20"/>
      <c r="F171" s="20"/>
      <c r="G171" s="20"/>
      <c r="H171" s="20"/>
      <c r="I171" s="20"/>
      <c r="J171" s="20"/>
      <c r="K171" s="20"/>
      <c r="L171" s="20"/>
      <c r="M171" s="20"/>
      <c r="O171" s="20"/>
      <c r="BA171" s="20"/>
      <c r="BC171" s="20"/>
      <c r="HN171" s="13"/>
      <c r="HO171" s="13"/>
      <c r="HP171" s="13"/>
      <c r="HQ171" s="13"/>
      <c r="HR171" s="13"/>
    </row>
    <row r="172" ht="15"/>
    <row r="173" ht="15"/>
    <row r="174" ht="15"/>
    <row r="175" ht="15"/>
    <row r="176" ht="15"/>
    <row r="177" ht="15"/>
    <row r="178" ht="15"/>
    <row r="179" ht="15"/>
    <row r="180" ht="15"/>
    <row r="181" ht="15"/>
    <row r="183" ht="15"/>
    <row r="184" ht="15"/>
    <row r="302" ht="15"/>
    <row r="303" ht="15"/>
    <row r="304" ht="15"/>
  </sheetData>
  <sheetProtection password="D9BE" sheet="1" selectLockedCells="1"/>
  <mergeCells count="8">
    <mergeCell ref="A9:BC9"/>
    <mergeCell ref="C170:BC170"/>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9">
      <formula1>IF(E169="Select",-1,IF(E169="At Par",0,0))</formula1>
      <formula2>IF(E169="Select",-1,IF(E169="At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9">
      <formula1>0</formula1>
      <formula2>IF(E169&lt;&gt;"Select",99.9,0)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9">
      <formula1>0</formula1>
      <formula2>99.9</formula2>
    </dataValidation>
    <dataValidation type="list" allowBlank="1" showInputMessage="1" showErrorMessage="1" sqref="E169">
      <formula1>"Select, Excess (+), Less (-)"</formula1>
    </dataValidation>
    <dataValidation type="decimal" allowBlank="1" showInputMessage="1" showErrorMessage="1" promptTitle="Quantity" prompt="Please enter the Quantity for this item. " errorTitle="Invalid Entry" error="Only Numeric Values are allowed. " sqref="F13 D13 D26:D36 F26:F56 D38:D56 D69:D79 D81:D99 F69:F99 D112:D122 F112:F142 D124:D142 D155:D165 F155:F167 D167">
      <formula1>0</formula1>
      <formula2>999999999999999</formula2>
    </dataValidation>
    <dataValidation allowBlank="1" showInputMessage="1" showErrorMessage="1" promptTitle="Units" prompt="Please enter Units in text" sqref="E13 E26:E36 E38:E56 E69:E79 E81:E99 E112:E122 E124:E142 E155:E165 E16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65 L16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7">
      <formula1>"INR"</formula1>
    </dataValidation>
    <dataValidation type="decimal" allowBlank="1" showInputMessage="1" showErrorMessage="1" promptTitle="Rate Entry" prompt="Please enter VAT charges in Rupees for this item. " errorTitle="Invaid Entry" error="Only Numeric Values are allowed. " sqref="M14:M16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7">
      <formula1>0</formula1>
      <formula2>999999999999999</formula2>
    </dataValidation>
    <dataValidation type="list" showInputMessage="1" showErrorMessage="1" sqref="I13:I167">
      <formula1>"Excess(+), Less(-)"</formula1>
    </dataValidation>
    <dataValidation allowBlank="1" showInputMessage="1" showErrorMessage="1" promptTitle="Addition / Deduction" prompt="Please Choose the correct One" sqref="J13:J167"/>
    <dataValidation type="list" allowBlank="1" showInputMessage="1" showErrorMessage="1" sqref="K13:K167">
      <formula1>"Partial Conversion, Full Conversion"</formula1>
    </dataValidation>
    <dataValidation allowBlank="1" showInputMessage="1" showErrorMessage="1" promptTitle="Itemcode/Make" prompt="Please enter text" sqref="C13:C167"/>
    <dataValidation type="decimal" allowBlank="1" showInputMessage="1" showErrorMessage="1" errorTitle="Invalid Entry" error="Only Numeric Values are allowed. " sqref="A13:A167">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2018-08-03T07:31:07Z</cp:lastPrinted>
  <dcterms:created xsi:type="dcterms:W3CDTF">2009-01-30T06:42:42Z</dcterms:created>
  <dcterms:modified xsi:type="dcterms:W3CDTF">2019-11-26T09:15:36Z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