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Ph-II Schedule" sheetId="2" r:id="rId1"/>
    <sheet name="Rate Ana." sheetId="8" r:id="rId2"/>
    <sheet name="Rate Ana. NS" sheetId="9" r:id="rId3"/>
    <sheet name="fin" sheetId="10" r:id="rId4"/>
  </sheets>
  <externalReferences>
    <externalReference r:id="rId5"/>
  </externalReferences>
  <definedNames>
    <definedName name="_xlnm.Print_Area" localSheetId="0">'Ph-II Schedule'!$A$1:$D$31</definedName>
    <definedName name="_xlnm.Print_Area" localSheetId="1">'Rate Ana.'!$A$1:$I$19</definedName>
    <definedName name="_xlnm.Print_Area" localSheetId="2">'Rate Ana. NS'!$A$1:$E$76</definedName>
    <definedName name="_xlnm.Print_Titles" localSheetId="0">'Ph-II Schedule'!$4:$4</definedName>
    <definedName name="_xlnm.Print_Titles" localSheetId="2">'Rate Ana. NS'!$6:$6</definedName>
  </definedNames>
  <calcPr calcId="125725"/>
</workbook>
</file>

<file path=xl/calcChain.xml><?xml version="1.0" encoding="utf-8"?>
<calcChain xmlns="http://schemas.openxmlformats.org/spreadsheetml/2006/main">
  <c r="D17" i="10"/>
  <c r="D18" s="1"/>
  <c r="D21" s="1"/>
  <c r="D15"/>
  <c r="D14"/>
  <c r="D20" s="1"/>
  <c r="C71" i="9" l="1"/>
  <c r="C72" s="1"/>
  <c r="C63"/>
  <c r="C64" s="1"/>
  <c r="C65" l="1"/>
  <c r="C66" s="1"/>
  <c r="C73"/>
  <c r="C74" s="1"/>
  <c r="F13" i="8"/>
  <c r="C15"/>
  <c r="F12"/>
  <c r="C10"/>
  <c r="F9"/>
  <c r="G9" s="1"/>
  <c r="F8"/>
  <c r="F5"/>
  <c r="F6" s="1"/>
  <c r="F10" l="1"/>
  <c r="F15"/>
  <c r="F16" s="1"/>
  <c r="G16" s="1"/>
  <c r="F14"/>
  <c r="G14" s="1"/>
  <c r="G6"/>
  <c r="G8"/>
  <c r="G10" s="1"/>
  <c r="G18" l="1"/>
  <c r="D13" i="10" l="1"/>
  <c r="D19" s="1"/>
</calcChain>
</file>

<file path=xl/sharedStrings.xml><?xml version="1.0" encoding="utf-8"?>
<sst xmlns="http://schemas.openxmlformats.org/spreadsheetml/2006/main" count="197" uniqueCount="132">
  <si>
    <t>Description of Item.</t>
  </si>
  <si>
    <t>Unit.</t>
  </si>
  <si>
    <t>Remarks.</t>
  </si>
  <si>
    <t>Total</t>
  </si>
  <si>
    <t>Rate</t>
  </si>
  <si>
    <t>Rs.</t>
  </si>
  <si>
    <t>Quantity</t>
  </si>
  <si>
    <t>Amount</t>
  </si>
  <si>
    <t>Sl.No</t>
  </si>
  <si>
    <t>Item Description</t>
  </si>
  <si>
    <t>Cumulative Amount</t>
  </si>
  <si>
    <t>Ref. No.</t>
  </si>
  <si>
    <t>Remarks</t>
  </si>
  <si>
    <t>A</t>
  </si>
  <si>
    <t>Rate of item as per relevant section of this schedule</t>
  </si>
  <si>
    <t>B</t>
  </si>
  <si>
    <t>Rates of Pakur varity stone aggregates at different railway yards from Table : T-1</t>
  </si>
  <si>
    <t>20 mm nominal size</t>
  </si>
  <si>
    <t>P-312
Table: T-1</t>
  </si>
  <si>
    <t>10 mm nominal size</t>
  </si>
  <si>
    <t>C</t>
  </si>
  <si>
    <t>Carriage works and Transportation for 0.86 CuM. Stone Aggregates at distance 5 Km.</t>
  </si>
  <si>
    <t>Upto 5 Km</t>
  </si>
  <si>
    <t>P-315</t>
  </si>
  <si>
    <t>10.9/Km.</t>
  </si>
  <si>
    <t>Table: T-2</t>
  </si>
  <si>
    <t>D</t>
  </si>
  <si>
    <t>Loading and Unloding by Manual means</t>
  </si>
  <si>
    <t>P-316
Table: T-3</t>
  </si>
  <si>
    <t>Analysed Concrete rate</t>
  </si>
  <si>
    <t>(A+B+C+D)</t>
  </si>
  <si>
    <t>Above 5 Km TO 9 Km.</t>
  </si>
  <si>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Manufacturer/supplier] - 
Foundation &amp; Ground Floor
(Page no: 21 &amp; Item no: 09B (c) ii) 
With approved concrete pump.</t>
  </si>
  <si>
    <t>P - 23, 
I - 9B(c) (ii)</t>
  </si>
  <si>
    <t>(58*0.9,2) 
= 52.2</t>
  </si>
  <si>
    <t>Consider Salimar yard and distance from site is assumed 9.0 km</t>
  </si>
  <si>
    <t>Rate Analysis of Concrete (M30 Grade Design Mix) for ''Construction of Kolkata Police Training Academy near  Kamardanga STP area in the district of Howrah(Phase-ll)".</t>
  </si>
  <si>
    <t>Construction of Kolkata police Training Academy near  Kamardanga STP area in the district of Howrah(Phase-ll)</t>
  </si>
  <si>
    <t>NS2/1.00</t>
  </si>
  <si>
    <t>Sewage Treatment Plant</t>
  </si>
  <si>
    <r>
      <t xml:space="preserve">Construction in RCC, including all earth work, de-watering if required </t>
    </r>
    <r>
      <rPr>
        <sz val="11"/>
        <color rgb="FF000000"/>
        <rFont val="Arial"/>
        <family val="2"/>
      </rPr>
      <t>of the following Chambers/tanks as per specifications, Drawings  and  Design as per the process  of   treatment,  including shade , puddle  collars,  sleeves  .  Inserts,  manholes,  water  proofing, surface finishing &amp; painting  etc., and plants and accessories all complete operational:</t>
    </r>
  </si>
  <si>
    <t>• Inlet Sump chamber - 1 No</t>
  </si>
  <si>
    <t>1.5m x 1.5m x 2.5m (SWD)</t>
  </si>
  <si>
    <t>•  Bar Screen chamber - 1 No</t>
  </si>
  <si>
    <t>1.0m x1.0m x 1.5m (SWD)</t>
  </si>
  <si>
    <t>•  Grit chamber (Detritus Tank) - 1 No.</t>
  </si>
  <si>
    <t>1.0m x 1.0m x 1.5m SWD.</t>
  </si>
  <si>
    <t>•  Oil and Grease chamber - 1 No.</t>
  </si>
  <si>
    <t>•  Raw Sewage Equalisation Tank - 1 No.</t>
  </si>
  <si>
    <t>33 cum capacity (for process requirement of 200 cum/hr. capacity STP, operating depth may be fixed up by suitable setting of level switch).</t>
  </si>
  <si>
    <t>•  Aeration Tank -  1 No.</t>
  </si>
  <si>
    <t>165 cum capacity</t>
  </si>
  <si>
    <t>•   Clarifier Tank, Lamella / Tube Settler - 1 No.</t>
  </si>
  <si>
    <t>55 Cum capacity</t>
  </si>
  <si>
    <t>•  Chlorine Contact Tank - 1 no.(to be covered with RCC Roof)</t>
  </si>
  <si>
    <t>19.8 cum capacity</t>
  </si>
  <si>
    <t>• Sludge Sump  - 1 No.</t>
  </si>
  <si>
    <t>49.5 cum capacity</t>
  </si>
  <si>
    <t>•  Treated Sewage Collection Sump    -1 no. (to be covered with RCC Roof)</t>
  </si>
  <si>
    <t>Treated Water Tank</t>
  </si>
  <si>
    <t>33 cum  capacity</t>
  </si>
  <si>
    <r>
      <t xml:space="preserve">Construction of Operators Room (including partitioned Filtered Press Room) </t>
    </r>
    <r>
      <rPr>
        <sz val="11"/>
        <color rgb="FF000000"/>
        <rFont val="Arial"/>
        <family val="2"/>
      </rPr>
      <t>and housing of MCC panel,  Motors, Blowers etc</t>
    </r>
    <r>
      <rPr>
        <b/>
        <sz val="11"/>
        <color rgb="FF000000"/>
        <rFont val="Arial"/>
        <family val="2"/>
      </rPr>
      <t xml:space="preserve">. </t>
    </r>
    <r>
      <rPr>
        <sz val="11"/>
        <color rgb="FF000000"/>
        <rFont val="Arial"/>
        <family val="2"/>
      </rPr>
      <t>Clear internal ht.  approx . 3 m  from floor level. In RCC frame structure with  shade and  brick walls, One no.  Door (3m  x  2.4m  ht),  two  no  windows  including floor.</t>
    </r>
  </si>
  <si>
    <r>
      <t xml:space="preserve">Providing, Installation, Testing and Commissioning of the following Electro-mechanical equipments, machineries and materials </t>
    </r>
    <r>
      <rPr>
        <sz val="11"/>
        <color rgb="FF000000"/>
        <rFont val="Arial"/>
        <family val="2"/>
      </rPr>
      <t>as per specifications, Drawings,  as per  process of  treatment with  accessories complete operational :</t>
    </r>
  </si>
  <si>
    <t>• Non clog sewage pumps with suitable motors of  8.3m3 / hr  capacity  of  10m.  pumping  head  -  5Nos  (Three Working + Two Standby).</t>
  </si>
  <si>
    <r>
      <t>.</t>
    </r>
    <r>
      <rPr>
        <sz val="11"/>
        <color rgb="FF000000"/>
        <rFont val="Arial"/>
        <family val="2"/>
      </rPr>
      <t>Level Switch in Inlet Sump , Equalisation Tank, Filter Feed Tank, Sludge Holding Tank &amp; Treated Water tank for control of transfer pumps and high level alarm - 5 Nos.</t>
    </r>
  </si>
  <si>
    <r>
      <t>.</t>
    </r>
    <r>
      <rPr>
        <sz val="11"/>
        <color rgb="FF000000"/>
        <rFont val="Arial"/>
        <family val="2"/>
      </rPr>
      <t xml:space="preserve"> • Internal and Discharge UPVC piping in Sewage Sump-  1 Lot.</t>
    </r>
  </si>
  <si>
    <r>
      <t>• Rotary Twin Lobe type Air Blowers  of   265m3   / hr (approx) at a pressure 0.4 kg/cm</t>
    </r>
    <r>
      <rPr>
        <vertAlign val="superscript"/>
        <sz val="11"/>
        <color rgb="FF000000"/>
        <rFont val="Arial"/>
        <family val="2"/>
      </rPr>
      <t>2</t>
    </r>
    <r>
      <rPr>
        <sz val="11"/>
        <color rgb="FF000000"/>
        <rFont val="Arial"/>
        <family val="2"/>
      </rPr>
      <t xml:space="preserve">  capacity  - 2 Nos (One   Working + One Standby).</t>
    </r>
  </si>
  <si>
    <t>• Air Header and Sub Header Piping - 1 Lot.</t>
  </si>
  <si>
    <t>• Air Diffusers - 1 Lot.</t>
  </si>
  <si>
    <t>• Valves for Aeration Piping  and Others - 1 Lot.</t>
  </si>
  <si>
    <t>• Sludge Recirculation Pumps of 7m3 / hr capacity of 15 m. pumping head - 2 Nos (One Working + One Standby).</t>
  </si>
  <si>
    <t>Chlorination System :</t>
  </si>
  <si>
    <t>2 nos. Chlorine Dosing System with HDPE / PVC Tank of  100 Ltrs.  capacity with suitable arrangement for Chlorine dosing in Chlorine contact tank</t>
  </si>
  <si>
    <t>• Filter Feed &amp; Backwash Pumps of  7m3 / hr capacity of  25 m. WC pumping head - 2 Nos (One  Working + One Standby).</t>
  </si>
  <si>
    <t>• Multi grade filter of capacity 7m3  / hr ;  -1 No.</t>
  </si>
  <si>
    <t>FRP Vessel (762mm.dia x 2032mm.ht.) with UPVC Valves and pipeline</t>
  </si>
  <si>
    <t>• Activated Carbon Filter of capacity 7m3/hr. - 1 No.</t>
  </si>
  <si>
    <t>• Sludge Feed Pump with electric drives of 1m3 / hr capacity of 50 m. Discharge head -1 Set (1 Feed Pump &amp; 1 Boosting pump)</t>
  </si>
  <si>
    <t>• Filter Press of 10 kg/batch capacity - 1 No.</t>
  </si>
  <si>
    <t>• Liquid Recycling Sump of Volume 2.0 Cum - 1 No  (Customer’s Scope).</t>
  </si>
  <si>
    <t>• Liquid Recycling Sump Pump of Capacity 2m3/hr of 10M WC Pumping Head - 1 No</t>
  </si>
  <si>
    <t>• Bacteria culture for stabilisation</t>
  </si>
  <si>
    <t>• Valves / Fittings - 1 Lot.</t>
  </si>
  <si>
    <t>• Pressure Gauges - 1 Lot.</t>
  </si>
  <si>
    <t>• Flow Measuring Device of Rota meter - 1 No.</t>
  </si>
  <si>
    <t>• Control Panel for Pumps, Blowers etc - 1 No.</t>
  </si>
  <si>
    <t>• Control &amp; Power Cables for Pumps, Blowers, Filter Press etc.  - 1 Lot.</t>
  </si>
  <si>
    <t>• Gate  Valves, Non- return Valves, Butterfly Valves, Level Switches, Effluent Quality Monitors, required lenghts of UPVC Pipe Sch. 40  with fittings, Electrical power cables, control wires, Electrical Control Panels - 1 Lot</t>
  </si>
  <si>
    <t>Providing &amp; installation of Sewage treatment plant of capacity 200 KLD as per above specification.</t>
  </si>
  <si>
    <t>NS2/2.00</t>
  </si>
  <si>
    <t>Operation &amp; maintenance of  the plant for  One  years from the date of completion including cost of all consumables and required manpower deployed during  Operation &amp; Maintenance  period (cost of power, water, Guest House/Quarter for the operator will be borne by the customer) – 1 job</t>
  </si>
  <si>
    <t>Payment – Monthly basis.</t>
  </si>
  <si>
    <t xml:space="preserve">RATE ANNALYSIS </t>
  </si>
  <si>
    <t>Non Schedule Supplementary Item No.</t>
  </si>
  <si>
    <t>VALUE IN RS.</t>
  </si>
  <si>
    <t>RATE ANALYSIS (Basic Rate considered from Market)</t>
  </si>
  <si>
    <t>Profit @10%</t>
  </si>
  <si>
    <t>GST @12%</t>
  </si>
  <si>
    <t>TOTAL</t>
  </si>
  <si>
    <t>Per Job</t>
  </si>
  <si>
    <t>Basic Rate per month</t>
  </si>
  <si>
    <t>Per Month</t>
  </si>
  <si>
    <t>Financial Implication for Excess Execution / Supplementary Works / Substitute Supplementary
in connection to the following works.</t>
  </si>
  <si>
    <t>Description of work</t>
  </si>
  <si>
    <t>:-</t>
  </si>
  <si>
    <t xml:space="preserve"> Construction of Kolkata Police Training Academy at Kamardanga, Howrah.Phase-II)</t>
  </si>
  <si>
    <t>Name of the Executing Agency</t>
  </si>
  <si>
    <t xml:space="preserve"> M/S Mackintosh Burn Limited.</t>
  </si>
  <si>
    <t>Estimated cost put to tender</t>
  </si>
  <si>
    <t>Tender Agreement no.</t>
  </si>
  <si>
    <t>14/ADG(H)/E-1 of 2018-2019</t>
  </si>
  <si>
    <t>Tender Amount</t>
  </si>
  <si>
    <t>Amount of sanctioned</t>
  </si>
  <si>
    <t>i) Supplymentary Tender</t>
  </si>
  <si>
    <t>ii)Supplementary tender due to substitute of work</t>
  </si>
  <si>
    <t>iii)Supplementary excess quantity of work</t>
  </si>
  <si>
    <t>Amount of proposed.</t>
  </si>
  <si>
    <t>a)Supplymentary tender</t>
  </si>
  <si>
    <t>b)Substitute supplementary tender</t>
  </si>
  <si>
    <t>c)Excess quantity</t>
  </si>
  <si>
    <t>Amount of work already paid (R.A.)</t>
  </si>
  <si>
    <t>Further likely cost of remaining work</t>
  </si>
  <si>
    <t>Total likely work including ST &amp; excess</t>
  </si>
  <si>
    <t>% of total Effective S.T. on the Tendered amount</t>
  </si>
  <si>
    <t xml:space="preserve">:- </t>
  </si>
  <si>
    <t>% of total Effective S.S.T. on the Tendered amount</t>
  </si>
  <si>
    <t>% excess of total value of work On the Estimated amount put to tender.
 (SL. NO.10-SL. NO.3) X 100/SL. NO.3</t>
  </si>
  <si>
    <t>Supply, Installation, Testing and Commissioning of Electro- Mechanical Components Sewage Treatment Plant as per specifications, drawings and as per  process of  treatment with  accessories complete operational :</t>
  </si>
  <si>
    <t xml:space="preserve"> Item No.</t>
  </si>
  <si>
    <t xml:space="preserve">Name of the Work: Construction of Kolkata Police Training Academy at Kamardanga, Howrah.(Phase II) - Supply, Installation, Testing and Commissioning of Electro- Mechanical Components Sewage Treatment Plant </t>
  </si>
  <si>
    <t>• Chlorination System :
2 nos. Chlorine Dosing System with HDPE / PVC Tank of  100 Ltrs.  capacity with suitable arrangement for Chlorine dosing in Chlorine contact tank</t>
  </si>
  <si>
    <t>LS</t>
  </si>
</sst>
</file>

<file path=xl/styles.xml><?xml version="1.0" encoding="utf-8"?>
<styleSheet xmlns="http://schemas.openxmlformats.org/spreadsheetml/2006/main">
  <numFmts count="4">
    <numFmt numFmtId="164" formatCode="_ * #,##0.00_ ;_ * \-#,##0.00_ ;_ * &quot;-&quot;??_ ;_ @_ "/>
    <numFmt numFmtId="165" formatCode="0.000"/>
    <numFmt numFmtId="166" formatCode="0.0000%"/>
    <numFmt numFmtId="167" formatCode="0.000%"/>
  </numFmts>
  <fonts count="23">
    <font>
      <sz val="11"/>
      <color theme="1"/>
      <name val="Calibri"/>
      <family val="2"/>
      <scheme val="minor"/>
    </font>
    <font>
      <sz val="12"/>
      <name val="Calibri"/>
      <family val="2"/>
      <scheme val="minor"/>
    </font>
    <font>
      <sz val="10"/>
      <name val="Arial"/>
      <family val="2"/>
    </font>
    <font>
      <u/>
      <sz val="14"/>
      <name val="Calibri"/>
      <family val="2"/>
      <scheme val="minor"/>
    </font>
    <font>
      <sz val="11"/>
      <name val="Calibri"/>
      <family val="2"/>
      <scheme val="minor"/>
    </font>
    <font>
      <b/>
      <sz val="11"/>
      <name val="Calibri"/>
      <family val="2"/>
      <scheme val="minor"/>
    </font>
    <font>
      <u/>
      <sz val="14"/>
      <color theme="1"/>
      <name val="Calibri"/>
      <family val="2"/>
      <scheme val="minor"/>
    </font>
    <font>
      <b/>
      <sz val="12"/>
      <name val="Book Antiqua"/>
      <family val="1"/>
    </font>
    <font>
      <b/>
      <sz val="10"/>
      <name val="Book Antiqua"/>
      <family val="1"/>
    </font>
    <font>
      <sz val="12"/>
      <name val="Book Antiqua"/>
      <family val="1"/>
    </font>
    <font>
      <sz val="10"/>
      <name val="Book Antiqua"/>
      <family val="1"/>
    </font>
    <font>
      <sz val="11"/>
      <color theme="1"/>
      <name val="Calibri"/>
      <family val="2"/>
      <scheme val="minor"/>
    </font>
    <font>
      <b/>
      <sz val="11"/>
      <color rgb="FF000000"/>
      <name val="Arial"/>
      <family val="2"/>
    </font>
    <font>
      <sz val="11"/>
      <color rgb="FF000000"/>
      <name val="Arial"/>
      <family val="2"/>
    </font>
    <font>
      <sz val="11"/>
      <color theme="1"/>
      <name val="Times New Roman"/>
      <family val="1"/>
    </font>
    <font>
      <b/>
      <vertAlign val="superscript"/>
      <sz val="11"/>
      <color rgb="FF000000"/>
      <name val="Arial"/>
      <family val="2"/>
    </font>
    <font>
      <vertAlign val="superscript"/>
      <sz val="11"/>
      <color rgb="FF000000"/>
      <name val="Arial"/>
      <family val="2"/>
    </font>
    <font>
      <b/>
      <sz val="10"/>
      <name val="Arial"/>
      <family val="2"/>
    </font>
    <font>
      <u/>
      <sz val="12"/>
      <name val="Calibri"/>
      <family val="2"/>
      <scheme val="minor"/>
    </font>
    <font>
      <sz val="11"/>
      <name val="Arial"/>
      <family val="2"/>
    </font>
    <font>
      <b/>
      <sz val="11"/>
      <color theme="1"/>
      <name val="Book Antiqua"/>
      <family val="1"/>
    </font>
    <font>
      <sz val="11"/>
      <color theme="1"/>
      <name val="Book Antiqua"/>
      <family val="1"/>
    </font>
    <font>
      <b/>
      <sz val="12"/>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2" fillId="0" borderId="0"/>
    <xf numFmtId="0" fontId="2" fillId="0" borderId="0"/>
    <xf numFmtId="0" fontId="2" fillId="0" borderId="0"/>
    <xf numFmtId="164" fontId="11" fillId="0" borderId="0" applyFont="0" applyFill="0" applyBorder="0" applyAlignment="0" applyProtection="0"/>
  </cellStyleXfs>
  <cellXfs count="109">
    <xf numFmtId="0" fontId="0" fillId="0" borderId="0" xfId="0"/>
    <xf numFmtId="0" fontId="1" fillId="0" borderId="0" xfId="0" applyFont="1" applyAlignment="1"/>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2" fontId="5" fillId="0" borderId="1" xfId="0" applyNumberFormat="1" applyFont="1" applyBorder="1" applyAlignment="1">
      <alignment horizontal="center"/>
    </xf>
    <xf numFmtId="0" fontId="2" fillId="0" borderId="1" xfId="0" applyFont="1" applyBorder="1"/>
    <xf numFmtId="2" fontId="4" fillId="0" borderId="1" xfId="0" applyNumberFormat="1" applyFont="1" applyBorder="1" applyAlignment="1">
      <alignment horizontal="center"/>
    </xf>
    <xf numFmtId="0" fontId="0" fillId="0" borderId="0" xfId="0" applyFill="1"/>
    <xf numFmtId="0" fontId="8" fillId="0" borderId="1" xfId="0" applyFont="1" applyFill="1" applyBorder="1" applyAlignment="1">
      <alignment horizontal="center" vertical="center"/>
    </xf>
    <xf numFmtId="2" fontId="10" fillId="0" borderId="1" xfId="0" applyNumberFormat="1" applyFont="1" applyFill="1" applyBorder="1" applyAlignment="1">
      <alignment horizontal="center" vertical="top"/>
    </xf>
    <xf numFmtId="2"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right"/>
    </xf>
    <xf numFmtId="2" fontId="10" fillId="0" borderId="1" xfId="0" applyNumberFormat="1" applyFont="1" applyFill="1" applyBorder="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2" fontId="8" fillId="0" borderId="1" xfId="0" applyNumberFormat="1" applyFont="1" applyFill="1" applyBorder="1" applyAlignment="1">
      <alignment horizontal="right"/>
    </xf>
    <xf numFmtId="2" fontId="8" fillId="0" borderId="1" xfId="0" applyNumberFormat="1" applyFont="1" applyFill="1" applyBorder="1"/>
    <xf numFmtId="0" fontId="10" fillId="0" borderId="1" xfId="0" applyFont="1" applyFill="1" applyBorder="1"/>
    <xf numFmtId="0" fontId="10" fillId="0" borderId="1" xfId="0" applyFont="1" applyFill="1" applyBorder="1" applyAlignment="1">
      <alignment horizontal="left" vertical="top" wrapText="1"/>
    </xf>
    <xf numFmtId="0" fontId="10" fillId="0" borderId="2" xfId="0" applyFont="1" applyFill="1" applyBorder="1" applyAlignment="1">
      <alignment vertical="center"/>
    </xf>
    <xf numFmtId="2" fontId="10" fillId="0" borderId="5" xfId="0" applyNumberFormat="1" applyFont="1" applyFill="1" applyBorder="1"/>
    <xf numFmtId="0" fontId="10" fillId="0" borderId="3" xfId="0" applyFont="1" applyFill="1" applyBorder="1" applyAlignment="1">
      <alignment vertical="center"/>
    </xf>
    <xf numFmtId="0" fontId="10" fillId="0" borderId="4" xfId="0" applyFont="1" applyFill="1" applyBorder="1" applyAlignment="1">
      <alignment vertical="center"/>
    </xf>
    <xf numFmtId="0" fontId="8" fillId="0" borderId="1" xfId="0" applyFont="1" applyFill="1" applyBorder="1"/>
    <xf numFmtId="0" fontId="9" fillId="0" borderId="1" xfId="0" applyFont="1" applyFill="1" applyBorder="1"/>
    <xf numFmtId="0" fontId="7" fillId="0" borderId="1" xfId="0" applyFont="1" applyFill="1" applyBorder="1" applyAlignment="1"/>
    <xf numFmtId="2" fontId="7" fillId="0" borderId="1" xfId="0" applyNumberFormat="1" applyFont="1" applyFill="1" applyBorder="1"/>
    <xf numFmtId="165" fontId="10" fillId="0" borderId="1" xfId="0" applyNumberFormat="1" applyFont="1" applyFill="1" applyBorder="1" applyAlignment="1">
      <alignment horizontal="center"/>
    </xf>
    <xf numFmtId="0" fontId="0" fillId="0" borderId="0" xfId="0" applyFill="1" applyAlignment="1"/>
    <xf numFmtId="0" fontId="10" fillId="0" borderId="0" xfId="0" applyFont="1" applyFill="1" applyAlignment="1">
      <alignment horizontal="center" vertical="center"/>
    </xf>
    <xf numFmtId="0" fontId="0" fillId="0" borderId="0" xfId="0" applyFill="1" applyAlignment="1">
      <alignment horizontal="center"/>
    </xf>
    <xf numFmtId="0" fontId="12" fillId="0" borderId="1" xfId="0" applyFont="1" applyBorder="1" applyAlignment="1">
      <alignment vertical="center" wrapText="1"/>
    </xf>
    <xf numFmtId="0" fontId="12" fillId="0" borderId="1" xfId="0" applyFont="1"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0" fontId="19" fillId="0" borderId="1" xfId="0" applyFont="1" applyBorder="1"/>
    <xf numFmtId="2" fontId="2" fillId="0" borderId="1" xfId="0" applyNumberFormat="1" applyFont="1" applyBorder="1" applyAlignment="1">
      <alignment horizontal="center"/>
    </xf>
    <xf numFmtId="0" fontId="5" fillId="0" borderId="1" xfId="0" applyFont="1" applyBorder="1"/>
    <xf numFmtId="2" fontId="17" fillId="0" borderId="1" xfId="0" applyNumberFormat="1" applyFont="1" applyBorder="1" applyAlignment="1">
      <alignment horizontal="center"/>
    </xf>
    <xf numFmtId="1" fontId="21" fillId="0" borderId="1" xfId="0" applyNumberFormat="1" applyFont="1" applyBorder="1" applyAlignment="1">
      <alignment horizontal="center" vertical="center"/>
    </xf>
    <xf numFmtId="0" fontId="21" fillId="0" borderId="1" xfId="0" applyFont="1" applyBorder="1" applyAlignment="1">
      <alignment vertical="top" wrapText="1"/>
    </xf>
    <xf numFmtId="0" fontId="20" fillId="0" borderId="1" xfId="0" applyFont="1" applyBorder="1" applyAlignment="1">
      <alignment vertical="center"/>
    </xf>
    <xf numFmtId="0" fontId="21" fillId="0" borderId="5" xfId="0" applyFont="1" applyBorder="1" applyAlignment="1">
      <alignment vertical="center"/>
    </xf>
    <xf numFmtId="0" fontId="20" fillId="0" borderId="1" xfId="0" applyFont="1" applyBorder="1" applyAlignment="1">
      <alignment vertical="top" wrapText="1"/>
    </xf>
    <xf numFmtId="0" fontId="0" fillId="0" borderId="5" xfId="0" applyFont="1" applyFill="1" applyBorder="1"/>
    <xf numFmtId="0" fontId="0" fillId="0" borderId="7" xfId="0" applyFont="1" applyFill="1" applyBorder="1"/>
    <xf numFmtId="0" fontId="22" fillId="0" borderId="1" xfId="0" applyFont="1" applyBorder="1" applyAlignment="1">
      <alignment vertical="center" wrapText="1"/>
    </xf>
    <xf numFmtId="0" fontId="1" fillId="0" borderId="0" xfId="0" applyFont="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0" fillId="0" borderId="5" xfId="0" applyFont="1" applyFill="1" applyBorder="1" applyAlignment="1">
      <alignment horizontal="justify" vertical="top" wrapText="1"/>
    </xf>
    <xf numFmtId="0" fontId="10" fillId="0" borderId="6"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7" xfId="0" applyFont="1" applyFill="1" applyBorder="1" applyAlignment="1">
      <alignment horizontal="left" vertical="top" wrapText="1"/>
    </xf>
    <xf numFmtId="0" fontId="7" fillId="0" borderId="1" xfId="0" applyFont="1" applyFill="1" applyBorder="1" applyAlignment="1">
      <alignment horizontal="left"/>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 xfId="0" applyFont="1" applyFill="1" applyBorder="1" applyAlignment="1">
      <alignment horizontal="left" vertical="top"/>
    </xf>
    <xf numFmtId="0" fontId="10" fillId="0" borderId="1" xfId="0" applyFont="1" applyFill="1" applyBorder="1" applyAlignment="1">
      <alignment horizontal="center" vertical="top"/>
    </xf>
    <xf numFmtId="0" fontId="18" fillId="2" borderId="5" xfId="0" applyFont="1" applyFill="1" applyBorder="1" applyAlignment="1">
      <alignment horizontal="center"/>
    </xf>
    <xf numFmtId="0" fontId="18" fillId="2" borderId="6" xfId="0" applyFont="1" applyFill="1" applyBorder="1" applyAlignment="1">
      <alignment horizontal="center"/>
    </xf>
    <xf numFmtId="0" fontId="18" fillId="2" borderId="7" xfId="0" applyFont="1" applyFill="1" applyBorder="1" applyAlignment="1">
      <alignment horizontal="center"/>
    </xf>
    <xf numFmtId="0" fontId="6" fillId="0" borderId="0" xfId="0" applyFont="1" applyBorder="1" applyAlignment="1">
      <alignment horizontal="center" wrapText="1"/>
    </xf>
    <xf numFmtId="0" fontId="3" fillId="0" borderId="0" xfId="0" applyFont="1" applyAlignment="1">
      <alignment horizontal="center"/>
    </xf>
    <xf numFmtId="4" fontId="21" fillId="0" borderId="5" xfId="4" applyNumberFormat="1" applyFont="1" applyBorder="1" applyAlignment="1">
      <alignment horizontal="left" vertical="center" wrapText="1"/>
    </xf>
    <xf numFmtId="4" fontId="21" fillId="0" borderId="7" xfId="4" applyNumberFormat="1" applyFont="1" applyBorder="1" applyAlignment="1">
      <alignment horizontal="left" vertical="center" wrapText="1"/>
    </xf>
    <xf numFmtId="49" fontId="20" fillId="0" borderId="5"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0" fontId="21" fillId="0" borderId="5" xfId="0" applyFont="1" applyBorder="1" applyAlignment="1">
      <alignment horizontal="left" vertical="top" wrapText="1"/>
    </xf>
    <xf numFmtId="0" fontId="21" fillId="0" borderId="7" xfId="0" applyFont="1" applyBorder="1" applyAlignment="1">
      <alignment horizontal="left" vertical="top" wrapText="1"/>
    </xf>
    <xf numFmtId="0" fontId="21" fillId="0" borderId="1" xfId="0" applyFont="1" applyBorder="1" applyAlignment="1">
      <alignment horizontal="left" vertical="center" wrapText="1"/>
    </xf>
    <xf numFmtId="0" fontId="21" fillId="3" borderId="1" xfId="0" applyFont="1" applyFill="1" applyBorder="1" applyAlignment="1">
      <alignment horizontal="left" vertical="center" wrapText="1"/>
    </xf>
    <xf numFmtId="167" fontId="21" fillId="0" borderId="5" xfId="0" applyNumberFormat="1" applyFont="1" applyBorder="1" applyAlignment="1">
      <alignment horizontal="left" vertical="center" wrapText="1"/>
    </xf>
    <xf numFmtId="167" fontId="21" fillId="0" borderId="7" xfId="0" applyNumberFormat="1" applyFont="1" applyBorder="1" applyAlignment="1">
      <alignment horizontal="left" vertical="center" wrapText="1"/>
    </xf>
    <xf numFmtId="1" fontId="21" fillId="0" borderId="2" xfId="0" applyNumberFormat="1" applyFont="1" applyBorder="1" applyAlignment="1">
      <alignment horizontal="center" vertical="center"/>
    </xf>
    <xf numFmtId="1" fontId="21" fillId="0" borderId="3" xfId="0" applyNumberFormat="1" applyFont="1" applyBorder="1" applyAlignment="1">
      <alignment horizontal="center" vertical="center"/>
    </xf>
    <xf numFmtId="1" fontId="21" fillId="0" borderId="4" xfId="0" applyNumberFormat="1" applyFont="1" applyBorder="1" applyAlignment="1">
      <alignment horizontal="center" vertical="center"/>
    </xf>
    <xf numFmtId="0" fontId="21" fillId="0" borderId="1" xfId="0" applyFont="1" applyBorder="1" applyAlignment="1">
      <alignment horizontal="left" wrapText="1"/>
    </xf>
    <xf numFmtId="2" fontId="21" fillId="0" borderId="5" xfId="4" applyNumberFormat="1" applyFont="1" applyBorder="1" applyAlignment="1">
      <alignment horizontal="left" vertical="center" wrapText="1"/>
    </xf>
    <xf numFmtId="2" fontId="21" fillId="0" borderId="7" xfId="4" applyNumberFormat="1" applyFont="1" applyBorder="1" applyAlignment="1">
      <alignment horizontal="left" vertical="center" wrapText="1"/>
    </xf>
    <xf numFmtId="166" fontId="21" fillId="0" borderId="5" xfId="0" applyNumberFormat="1" applyFont="1" applyBorder="1" applyAlignment="1">
      <alignment horizontal="left" vertical="center" wrapText="1"/>
    </xf>
    <xf numFmtId="166" fontId="21" fillId="0" borderId="7" xfId="0" applyNumberFormat="1" applyFont="1" applyBorder="1" applyAlignment="1">
      <alignment horizontal="left" vertical="center" wrapText="1"/>
    </xf>
    <xf numFmtId="167" fontId="21" fillId="0" borderId="1" xfId="0" applyNumberFormat="1" applyFont="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cellXfs>
  <cellStyles count="5">
    <cellStyle name="Comma 3" xfId="4"/>
    <cellStyle name="Normal" xfId="0" builtinId="0"/>
    <cellStyle name="Normal 2" xfId="2"/>
    <cellStyle name="Normal 4" xfId="1"/>
    <cellStyle name="Normal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ASE%20II/1st%20SUPP%20KAMARDANGA%20PHase-II%2028.01.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pplementary Items"/>
      <sheetName val="Rate Analysis"/>
      <sheetName val="EQS"/>
      <sheetName val="SS"/>
      <sheetName val="FIN"/>
      <sheetName val="Sheet1"/>
      <sheetName val="E.Q.S."/>
      <sheetName val="excees sup"/>
      <sheetName val="Rate analysis tiles"/>
    </sheetNames>
    <sheetDataSet>
      <sheetData sheetId="0"/>
      <sheetData sheetId="1" refreshError="1"/>
      <sheetData sheetId="2" refreshError="1"/>
      <sheetData sheetId="3"/>
      <sheetData sheetId="4" refreshError="1"/>
      <sheetData sheetId="5" refreshError="1"/>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30"/>
  <sheetViews>
    <sheetView tabSelected="1" workbookViewId="0">
      <selection activeCell="F6" sqref="F6"/>
    </sheetView>
  </sheetViews>
  <sheetFormatPr defaultRowHeight="12.75"/>
  <cols>
    <col min="1" max="1" width="5.42578125" style="2" customWidth="1"/>
    <col min="2" max="2" width="69.42578125" style="2" customWidth="1"/>
    <col min="3" max="3" width="7.42578125" style="2" customWidth="1"/>
    <col min="4" max="4" width="9.28515625" style="2" customWidth="1"/>
    <col min="5" max="253" width="9.140625" style="2"/>
    <col min="254" max="254" width="10.28515625" style="2" customWidth="1"/>
    <col min="255" max="255" width="54" style="2" customWidth="1"/>
    <col min="256" max="256" width="10.5703125" style="2" bestFit="1" customWidth="1"/>
    <col min="257" max="257" width="8.85546875" style="2" bestFit="1" customWidth="1"/>
    <col min="258" max="258" width="17.5703125" style="2" customWidth="1"/>
    <col min="259" max="509" width="9.140625" style="2"/>
    <col min="510" max="510" width="10.28515625" style="2" customWidth="1"/>
    <col min="511" max="511" width="54" style="2" customWidth="1"/>
    <col min="512" max="512" width="10.5703125" style="2" bestFit="1" customWidth="1"/>
    <col min="513" max="513" width="8.85546875" style="2" bestFit="1" customWidth="1"/>
    <col min="514" max="514" width="17.5703125" style="2" customWidth="1"/>
    <col min="515" max="765" width="9.140625" style="2"/>
    <col min="766" max="766" width="10.28515625" style="2" customWidth="1"/>
    <col min="767" max="767" width="54" style="2" customWidth="1"/>
    <col min="768" max="768" width="10.5703125" style="2" bestFit="1" customWidth="1"/>
    <col min="769" max="769" width="8.85546875" style="2" bestFit="1" customWidth="1"/>
    <col min="770" max="770" width="17.5703125" style="2" customWidth="1"/>
    <col min="771" max="1021" width="9.140625" style="2"/>
    <col min="1022" max="1022" width="10.28515625" style="2" customWidth="1"/>
    <col min="1023" max="1023" width="54" style="2" customWidth="1"/>
    <col min="1024" max="1024" width="10.5703125" style="2" bestFit="1" customWidth="1"/>
    <col min="1025" max="1025" width="8.85546875" style="2" bestFit="1" customWidth="1"/>
    <col min="1026" max="1026" width="17.5703125" style="2" customWidth="1"/>
    <col min="1027" max="1277" width="9.140625" style="2"/>
    <col min="1278" max="1278" width="10.28515625" style="2" customWidth="1"/>
    <col min="1279" max="1279" width="54" style="2" customWidth="1"/>
    <col min="1280" max="1280" width="10.5703125" style="2" bestFit="1" customWidth="1"/>
    <col min="1281" max="1281" width="8.85546875" style="2" bestFit="1" customWidth="1"/>
    <col min="1282" max="1282" width="17.5703125" style="2" customWidth="1"/>
    <col min="1283" max="1533" width="9.140625" style="2"/>
    <col min="1534" max="1534" width="10.28515625" style="2" customWidth="1"/>
    <col min="1535" max="1535" width="54" style="2" customWidth="1"/>
    <col min="1536" max="1536" width="10.5703125" style="2" bestFit="1" customWidth="1"/>
    <col min="1537" max="1537" width="8.85546875" style="2" bestFit="1" customWidth="1"/>
    <col min="1538" max="1538" width="17.5703125" style="2" customWidth="1"/>
    <col min="1539" max="1789" width="9.140625" style="2"/>
    <col min="1790" max="1790" width="10.28515625" style="2" customWidth="1"/>
    <col min="1791" max="1791" width="54" style="2" customWidth="1"/>
    <col min="1792" max="1792" width="10.5703125" style="2" bestFit="1" customWidth="1"/>
    <col min="1793" max="1793" width="8.85546875" style="2" bestFit="1" customWidth="1"/>
    <col min="1794" max="1794" width="17.5703125" style="2" customWidth="1"/>
    <col min="1795" max="2045" width="9.140625" style="2"/>
    <col min="2046" max="2046" width="10.28515625" style="2" customWidth="1"/>
    <col min="2047" max="2047" width="54" style="2" customWidth="1"/>
    <col min="2048" max="2048" width="10.5703125" style="2" bestFit="1" customWidth="1"/>
    <col min="2049" max="2049" width="8.85546875" style="2" bestFit="1" customWidth="1"/>
    <col min="2050" max="2050" width="17.5703125" style="2" customWidth="1"/>
    <col min="2051" max="2301" width="9.140625" style="2"/>
    <col min="2302" max="2302" width="10.28515625" style="2" customWidth="1"/>
    <col min="2303" max="2303" width="54" style="2" customWidth="1"/>
    <col min="2304" max="2304" width="10.5703125" style="2" bestFit="1" customWidth="1"/>
    <col min="2305" max="2305" width="8.85546875" style="2" bestFit="1" customWidth="1"/>
    <col min="2306" max="2306" width="17.5703125" style="2" customWidth="1"/>
    <col min="2307" max="2557" width="9.140625" style="2"/>
    <col min="2558" max="2558" width="10.28515625" style="2" customWidth="1"/>
    <col min="2559" max="2559" width="54" style="2" customWidth="1"/>
    <col min="2560" max="2560" width="10.5703125" style="2" bestFit="1" customWidth="1"/>
    <col min="2561" max="2561" width="8.85546875" style="2" bestFit="1" customWidth="1"/>
    <col min="2562" max="2562" width="17.5703125" style="2" customWidth="1"/>
    <col min="2563" max="2813" width="9.140625" style="2"/>
    <col min="2814" max="2814" width="10.28515625" style="2" customWidth="1"/>
    <col min="2815" max="2815" width="54" style="2" customWidth="1"/>
    <col min="2816" max="2816" width="10.5703125" style="2" bestFit="1" customWidth="1"/>
    <col min="2817" max="2817" width="8.85546875" style="2" bestFit="1" customWidth="1"/>
    <col min="2818" max="2818" width="17.5703125" style="2" customWidth="1"/>
    <col min="2819" max="3069" width="9.140625" style="2"/>
    <col min="3070" max="3070" width="10.28515625" style="2" customWidth="1"/>
    <col min="3071" max="3071" width="54" style="2" customWidth="1"/>
    <col min="3072" max="3072" width="10.5703125" style="2" bestFit="1" customWidth="1"/>
    <col min="3073" max="3073" width="8.85546875" style="2" bestFit="1" customWidth="1"/>
    <col min="3074" max="3074" width="17.5703125" style="2" customWidth="1"/>
    <col min="3075" max="3325" width="9.140625" style="2"/>
    <col min="3326" max="3326" width="10.28515625" style="2" customWidth="1"/>
    <col min="3327" max="3327" width="54" style="2" customWidth="1"/>
    <col min="3328" max="3328" width="10.5703125" style="2" bestFit="1" customWidth="1"/>
    <col min="3329" max="3329" width="8.85546875" style="2" bestFit="1" customWidth="1"/>
    <col min="3330" max="3330" width="17.5703125" style="2" customWidth="1"/>
    <col min="3331" max="3581" width="9.140625" style="2"/>
    <col min="3582" max="3582" width="10.28515625" style="2" customWidth="1"/>
    <col min="3583" max="3583" width="54" style="2" customWidth="1"/>
    <col min="3584" max="3584" width="10.5703125" style="2" bestFit="1" customWidth="1"/>
    <col min="3585" max="3585" width="8.85546875" style="2" bestFit="1" customWidth="1"/>
    <col min="3586" max="3586" width="17.5703125" style="2" customWidth="1"/>
    <col min="3587" max="3837" width="9.140625" style="2"/>
    <col min="3838" max="3838" width="10.28515625" style="2" customWidth="1"/>
    <col min="3839" max="3839" width="54" style="2" customWidth="1"/>
    <col min="3840" max="3840" width="10.5703125" style="2" bestFit="1" customWidth="1"/>
    <col min="3841" max="3841" width="8.85546875" style="2" bestFit="1" customWidth="1"/>
    <col min="3842" max="3842" width="17.5703125" style="2" customWidth="1"/>
    <col min="3843" max="4093" width="9.140625" style="2"/>
    <col min="4094" max="4094" width="10.28515625" style="2" customWidth="1"/>
    <col min="4095" max="4095" width="54" style="2" customWidth="1"/>
    <col min="4096" max="4096" width="10.5703125" style="2" bestFit="1" customWidth="1"/>
    <col min="4097" max="4097" width="8.85546875" style="2" bestFit="1" customWidth="1"/>
    <col min="4098" max="4098" width="17.5703125" style="2" customWidth="1"/>
    <col min="4099" max="4349" width="9.140625" style="2"/>
    <col min="4350" max="4350" width="10.28515625" style="2" customWidth="1"/>
    <col min="4351" max="4351" width="54" style="2" customWidth="1"/>
    <col min="4352" max="4352" width="10.5703125" style="2" bestFit="1" customWidth="1"/>
    <col min="4353" max="4353" width="8.85546875" style="2" bestFit="1" customWidth="1"/>
    <col min="4354" max="4354" width="17.5703125" style="2" customWidth="1"/>
    <col min="4355" max="4605" width="9.140625" style="2"/>
    <col min="4606" max="4606" width="10.28515625" style="2" customWidth="1"/>
    <col min="4607" max="4607" width="54" style="2" customWidth="1"/>
    <col min="4608" max="4608" width="10.5703125" style="2" bestFit="1" customWidth="1"/>
    <col min="4609" max="4609" width="8.85546875" style="2" bestFit="1" customWidth="1"/>
    <col min="4610" max="4610" width="17.5703125" style="2" customWidth="1"/>
    <col min="4611" max="4861" width="9.140625" style="2"/>
    <col min="4862" max="4862" width="10.28515625" style="2" customWidth="1"/>
    <col min="4863" max="4863" width="54" style="2" customWidth="1"/>
    <col min="4864" max="4864" width="10.5703125" style="2" bestFit="1" customWidth="1"/>
    <col min="4865" max="4865" width="8.85546875" style="2" bestFit="1" customWidth="1"/>
    <col min="4866" max="4866" width="17.5703125" style="2" customWidth="1"/>
    <col min="4867" max="5117" width="9.140625" style="2"/>
    <col min="5118" max="5118" width="10.28515625" style="2" customWidth="1"/>
    <col min="5119" max="5119" width="54" style="2" customWidth="1"/>
    <col min="5120" max="5120" width="10.5703125" style="2" bestFit="1" customWidth="1"/>
    <col min="5121" max="5121" width="8.85546875" style="2" bestFit="1" customWidth="1"/>
    <col min="5122" max="5122" width="17.5703125" style="2" customWidth="1"/>
    <col min="5123" max="5373" width="9.140625" style="2"/>
    <col min="5374" max="5374" width="10.28515625" style="2" customWidth="1"/>
    <col min="5375" max="5375" width="54" style="2" customWidth="1"/>
    <col min="5376" max="5376" width="10.5703125" style="2" bestFit="1" customWidth="1"/>
    <col min="5377" max="5377" width="8.85546875" style="2" bestFit="1" customWidth="1"/>
    <col min="5378" max="5378" width="17.5703125" style="2" customWidth="1"/>
    <col min="5379" max="5629" width="9.140625" style="2"/>
    <col min="5630" max="5630" width="10.28515625" style="2" customWidth="1"/>
    <col min="5631" max="5631" width="54" style="2" customWidth="1"/>
    <col min="5632" max="5632" width="10.5703125" style="2" bestFit="1" customWidth="1"/>
    <col min="5633" max="5633" width="8.85546875" style="2" bestFit="1" customWidth="1"/>
    <col min="5634" max="5634" width="17.5703125" style="2" customWidth="1"/>
    <col min="5635" max="5885" width="9.140625" style="2"/>
    <col min="5886" max="5886" width="10.28515625" style="2" customWidth="1"/>
    <col min="5887" max="5887" width="54" style="2" customWidth="1"/>
    <col min="5888" max="5888" width="10.5703125" style="2" bestFit="1" customWidth="1"/>
    <col min="5889" max="5889" width="8.85546875" style="2" bestFit="1" customWidth="1"/>
    <col min="5890" max="5890" width="17.5703125" style="2" customWidth="1"/>
    <col min="5891" max="6141" width="9.140625" style="2"/>
    <col min="6142" max="6142" width="10.28515625" style="2" customWidth="1"/>
    <col min="6143" max="6143" width="54" style="2" customWidth="1"/>
    <col min="6144" max="6144" width="10.5703125" style="2" bestFit="1" customWidth="1"/>
    <col min="6145" max="6145" width="8.85546875" style="2" bestFit="1" customWidth="1"/>
    <col min="6146" max="6146" width="17.5703125" style="2" customWidth="1"/>
    <col min="6147" max="6397" width="9.140625" style="2"/>
    <col min="6398" max="6398" width="10.28515625" style="2" customWidth="1"/>
    <col min="6399" max="6399" width="54" style="2" customWidth="1"/>
    <col min="6400" max="6400" width="10.5703125" style="2" bestFit="1" customWidth="1"/>
    <col min="6401" max="6401" width="8.85546875" style="2" bestFit="1" customWidth="1"/>
    <col min="6402" max="6402" width="17.5703125" style="2" customWidth="1"/>
    <col min="6403" max="6653" width="9.140625" style="2"/>
    <col min="6654" max="6654" width="10.28515625" style="2" customWidth="1"/>
    <col min="6655" max="6655" width="54" style="2" customWidth="1"/>
    <col min="6656" max="6656" width="10.5703125" style="2" bestFit="1" customWidth="1"/>
    <col min="6657" max="6657" width="8.85546875" style="2" bestFit="1" customWidth="1"/>
    <col min="6658" max="6658" width="17.5703125" style="2" customWidth="1"/>
    <col min="6659" max="6909" width="9.140625" style="2"/>
    <col min="6910" max="6910" width="10.28515625" style="2" customWidth="1"/>
    <col min="6911" max="6911" width="54" style="2" customWidth="1"/>
    <col min="6912" max="6912" width="10.5703125" style="2" bestFit="1" customWidth="1"/>
    <col min="6913" max="6913" width="8.85546875" style="2" bestFit="1" customWidth="1"/>
    <col min="6914" max="6914" width="17.5703125" style="2" customWidth="1"/>
    <col min="6915" max="7165" width="9.140625" style="2"/>
    <col min="7166" max="7166" width="10.28515625" style="2" customWidth="1"/>
    <col min="7167" max="7167" width="54" style="2" customWidth="1"/>
    <col min="7168" max="7168" width="10.5703125" style="2" bestFit="1" customWidth="1"/>
    <col min="7169" max="7169" width="8.85546875" style="2" bestFit="1" customWidth="1"/>
    <col min="7170" max="7170" width="17.5703125" style="2" customWidth="1"/>
    <col min="7171" max="7421" width="9.140625" style="2"/>
    <col min="7422" max="7422" width="10.28515625" style="2" customWidth="1"/>
    <col min="7423" max="7423" width="54" style="2" customWidth="1"/>
    <col min="7424" max="7424" width="10.5703125" style="2" bestFit="1" customWidth="1"/>
    <col min="7425" max="7425" width="8.85546875" style="2" bestFit="1" customWidth="1"/>
    <col min="7426" max="7426" width="17.5703125" style="2" customWidth="1"/>
    <col min="7427" max="7677" width="9.140625" style="2"/>
    <col min="7678" max="7678" width="10.28515625" style="2" customWidth="1"/>
    <col min="7679" max="7679" width="54" style="2" customWidth="1"/>
    <col min="7680" max="7680" width="10.5703125" style="2" bestFit="1" customWidth="1"/>
    <col min="7681" max="7681" width="8.85546875" style="2" bestFit="1" customWidth="1"/>
    <col min="7682" max="7682" width="17.5703125" style="2" customWidth="1"/>
    <col min="7683" max="7933" width="9.140625" style="2"/>
    <col min="7934" max="7934" width="10.28515625" style="2" customWidth="1"/>
    <col min="7935" max="7935" width="54" style="2" customWidth="1"/>
    <col min="7936" max="7936" width="10.5703125" style="2" bestFit="1" customWidth="1"/>
    <col min="7937" max="7937" width="8.85546875" style="2" bestFit="1" customWidth="1"/>
    <col min="7938" max="7938" width="17.5703125" style="2" customWidth="1"/>
    <col min="7939" max="8189" width="9.140625" style="2"/>
    <col min="8190" max="8190" width="10.28515625" style="2" customWidth="1"/>
    <col min="8191" max="8191" width="54" style="2" customWidth="1"/>
    <col min="8192" max="8192" width="10.5703125" style="2" bestFit="1" customWidth="1"/>
    <col min="8193" max="8193" width="8.85546875" style="2" bestFit="1" customWidth="1"/>
    <col min="8194" max="8194" width="17.5703125" style="2" customWidth="1"/>
    <col min="8195" max="8445" width="9.140625" style="2"/>
    <col min="8446" max="8446" width="10.28515625" style="2" customWidth="1"/>
    <col min="8447" max="8447" width="54" style="2" customWidth="1"/>
    <col min="8448" max="8448" width="10.5703125" style="2" bestFit="1" customWidth="1"/>
    <col min="8449" max="8449" width="8.85546875" style="2" bestFit="1" customWidth="1"/>
    <col min="8450" max="8450" width="17.5703125" style="2" customWidth="1"/>
    <col min="8451" max="8701" width="9.140625" style="2"/>
    <col min="8702" max="8702" width="10.28515625" style="2" customWidth="1"/>
    <col min="8703" max="8703" width="54" style="2" customWidth="1"/>
    <col min="8704" max="8704" width="10.5703125" style="2" bestFit="1" customWidth="1"/>
    <col min="8705" max="8705" width="8.85546875" style="2" bestFit="1" customWidth="1"/>
    <col min="8706" max="8706" width="17.5703125" style="2" customWidth="1"/>
    <col min="8707" max="8957" width="9.140625" style="2"/>
    <col min="8958" max="8958" width="10.28515625" style="2" customWidth="1"/>
    <col min="8959" max="8959" width="54" style="2" customWidth="1"/>
    <col min="8960" max="8960" width="10.5703125" style="2" bestFit="1" customWidth="1"/>
    <col min="8961" max="8961" width="8.85546875" style="2" bestFit="1" customWidth="1"/>
    <col min="8962" max="8962" width="17.5703125" style="2" customWidth="1"/>
    <col min="8963" max="9213" width="9.140625" style="2"/>
    <col min="9214" max="9214" width="10.28515625" style="2" customWidth="1"/>
    <col min="9215" max="9215" width="54" style="2" customWidth="1"/>
    <col min="9216" max="9216" width="10.5703125" style="2" bestFit="1" customWidth="1"/>
    <col min="9217" max="9217" width="8.85546875" style="2" bestFit="1" customWidth="1"/>
    <col min="9218" max="9218" width="17.5703125" style="2" customWidth="1"/>
    <col min="9219" max="9469" width="9.140625" style="2"/>
    <col min="9470" max="9470" width="10.28515625" style="2" customWidth="1"/>
    <col min="9471" max="9471" width="54" style="2" customWidth="1"/>
    <col min="9472" max="9472" width="10.5703125" style="2" bestFit="1" customWidth="1"/>
    <col min="9473" max="9473" width="8.85546875" style="2" bestFit="1" customWidth="1"/>
    <col min="9474" max="9474" width="17.5703125" style="2" customWidth="1"/>
    <col min="9475" max="9725" width="9.140625" style="2"/>
    <col min="9726" max="9726" width="10.28515625" style="2" customWidth="1"/>
    <col min="9727" max="9727" width="54" style="2" customWidth="1"/>
    <col min="9728" max="9728" width="10.5703125" style="2" bestFit="1" customWidth="1"/>
    <col min="9729" max="9729" width="8.85546875" style="2" bestFit="1" customWidth="1"/>
    <col min="9730" max="9730" width="17.5703125" style="2" customWidth="1"/>
    <col min="9731" max="9981" width="9.140625" style="2"/>
    <col min="9982" max="9982" width="10.28515625" style="2" customWidth="1"/>
    <col min="9983" max="9983" width="54" style="2" customWidth="1"/>
    <col min="9984" max="9984" width="10.5703125" style="2" bestFit="1" customWidth="1"/>
    <col min="9985" max="9985" width="8.85546875" style="2" bestFit="1" customWidth="1"/>
    <col min="9986" max="9986" width="17.5703125" style="2" customWidth="1"/>
    <col min="9987" max="10237" width="9.140625" style="2"/>
    <col min="10238" max="10238" width="10.28515625" style="2" customWidth="1"/>
    <col min="10239" max="10239" width="54" style="2" customWidth="1"/>
    <col min="10240" max="10240" width="10.5703125" style="2" bestFit="1" customWidth="1"/>
    <col min="10241" max="10241" width="8.85546875" style="2" bestFit="1" customWidth="1"/>
    <col min="10242" max="10242" width="17.5703125" style="2" customWidth="1"/>
    <col min="10243" max="10493" width="9.140625" style="2"/>
    <col min="10494" max="10494" width="10.28515625" style="2" customWidth="1"/>
    <col min="10495" max="10495" width="54" style="2" customWidth="1"/>
    <col min="10496" max="10496" width="10.5703125" style="2" bestFit="1" customWidth="1"/>
    <col min="10497" max="10497" width="8.85546875" style="2" bestFit="1" customWidth="1"/>
    <col min="10498" max="10498" width="17.5703125" style="2" customWidth="1"/>
    <col min="10499" max="10749" width="9.140625" style="2"/>
    <col min="10750" max="10750" width="10.28515625" style="2" customWidth="1"/>
    <col min="10751" max="10751" width="54" style="2" customWidth="1"/>
    <col min="10752" max="10752" width="10.5703125" style="2" bestFit="1" customWidth="1"/>
    <col min="10753" max="10753" width="8.85546875" style="2" bestFit="1" customWidth="1"/>
    <col min="10754" max="10754" width="17.5703125" style="2" customWidth="1"/>
    <col min="10755" max="11005" width="9.140625" style="2"/>
    <col min="11006" max="11006" width="10.28515625" style="2" customWidth="1"/>
    <col min="11007" max="11007" width="54" style="2" customWidth="1"/>
    <col min="11008" max="11008" width="10.5703125" style="2" bestFit="1" customWidth="1"/>
    <col min="11009" max="11009" width="8.85546875" style="2" bestFit="1" customWidth="1"/>
    <col min="11010" max="11010" width="17.5703125" style="2" customWidth="1"/>
    <col min="11011" max="11261" width="9.140625" style="2"/>
    <col min="11262" max="11262" width="10.28515625" style="2" customWidth="1"/>
    <col min="11263" max="11263" width="54" style="2" customWidth="1"/>
    <col min="11264" max="11264" width="10.5703125" style="2" bestFit="1" customWidth="1"/>
    <col min="11265" max="11265" width="8.85546875" style="2" bestFit="1" customWidth="1"/>
    <col min="11266" max="11266" width="17.5703125" style="2" customWidth="1"/>
    <col min="11267" max="11517" width="9.140625" style="2"/>
    <col min="11518" max="11518" width="10.28515625" style="2" customWidth="1"/>
    <col min="11519" max="11519" width="54" style="2" customWidth="1"/>
    <col min="11520" max="11520" width="10.5703125" style="2" bestFit="1" customWidth="1"/>
    <col min="11521" max="11521" width="8.85546875" style="2" bestFit="1" customWidth="1"/>
    <col min="11522" max="11522" width="17.5703125" style="2" customWidth="1"/>
    <col min="11523" max="11773" width="9.140625" style="2"/>
    <col min="11774" max="11774" width="10.28515625" style="2" customWidth="1"/>
    <col min="11775" max="11775" width="54" style="2" customWidth="1"/>
    <col min="11776" max="11776" width="10.5703125" style="2" bestFit="1" customWidth="1"/>
    <col min="11777" max="11777" width="8.85546875" style="2" bestFit="1" customWidth="1"/>
    <col min="11778" max="11778" width="17.5703125" style="2" customWidth="1"/>
    <col min="11779" max="12029" width="9.140625" style="2"/>
    <col min="12030" max="12030" width="10.28515625" style="2" customWidth="1"/>
    <col min="12031" max="12031" width="54" style="2" customWidth="1"/>
    <col min="12032" max="12032" width="10.5703125" style="2" bestFit="1" customWidth="1"/>
    <col min="12033" max="12033" width="8.85546875" style="2" bestFit="1" customWidth="1"/>
    <col min="12034" max="12034" width="17.5703125" style="2" customWidth="1"/>
    <col min="12035" max="12285" width="9.140625" style="2"/>
    <col min="12286" max="12286" width="10.28515625" style="2" customWidth="1"/>
    <col min="12287" max="12287" width="54" style="2" customWidth="1"/>
    <col min="12288" max="12288" width="10.5703125" style="2" bestFit="1" customWidth="1"/>
    <col min="12289" max="12289" width="8.85546875" style="2" bestFit="1" customWidth="1"/>
    <col min="12290" max="12290" width="17.5703125" style="2" customWidth="1"/>
    <col min="12291" max="12541" width="9.140625" style="2"/>
    <col min="12542" max="12542" width="10.28515625" style="2" customWidth="1"/>
    <col min="12543" max="12543" width="54" style="2" customWidth="1"/>
    <col min="12544" max="12544" width="10.5703125" style="2" bestFit="1" customWidth="1"/>
    <col min="12545" max="12545" width="8.85546875" style="2" bestFit="1" customWidth="1"/>
    <col min="12546" max="12546" width="17.5703125" style="2" customWidth="1"/>
    <col min="12547" max="12797" width="9.140625" style="2"/>
    <col min="12798" max="12798" width="10.28515625" style="2" customWidth="1"/>
    <col min="12799" max="12799" width="54" style="2" customWidth="1"/>
    <col min="12800" max="12800" width="10.5703125" style="2" bestFit="1" customWidth="1"/>
    <col min="12801" max="12801" width="8.85546875" style="2" bestFit="1" customWidth="1"/>
    <col min="12802" max="12802" width="17.5703125" style="2" customWidth="1"/>
    <col min="12803" max="13053" width="9.140625" style="2"/>
    <col min="13054" max="13054" width="10.28515625" style="2" customWidth="1"/>
    <col min="13055" max="13055" width="54" style="2" customWidth="1"/>
    <col min="13056" max="13056" width="10.5703125" style="2" bestFit="1" customWidth="1"/>
    <col min="13057" max="13057" width="8.85546875" style="2" bestFit="1" customWidth="1"/>
    <col min="13058" max="13058" width="17.5703125" style="2" customWidth="1"/>
    <col min="13059" max="13309" width="9.140625" style="2"/>
    <col min="13310" max="13310" width="10.28515625" style="2" customWidth="1"/>
    <col min="13311" max="13311" width="54" style="2" customWidth="1"/>
    <col min="13312" max="13312" width="10.5703125" style="2" bestFit="1" customWidth="1"/>
    <col min="13313" max="13313" width="8.85546875" style="2" bestFit="1" customWidth="1"/>
    <col min="13314" max="13314" width="17.5703125" style="2" customWidth="1"/>
    <col min="13315" max="13565" width="9.140625" style="2"/>
    <col min="13566" max="13566" width="10.28515625" style="2" customWidth="1"/>
    <col min="13567" max="13567" width="54" style="2" customWidth="1"/>
    <col min="13568" max="13568" width="10.5703125" style="2" bestFit="1" customWidth="1"/>
    <col min="13569" max="13569" width="8.85546875" style="2" bestFit="1" customWidth="1"/>
    <col min="13570" max="13570" width="17.5703125" style="2" customWidth="1"/>
    <col min="13571" max="13821" width="9.140625" style="2"/>
    <col min="13822" max="13822" width="10.28515625" style="2" customWidth="1"/>
    <col min="13823" max="13823" width="54" style="2" customWidth="1"/>
    <col min="13824" max="13824" width="10.5703125" style="2" bestFit="1" customWidth="1"/>
    <col min="13825" max="13825" width="8.85546875" style="2" bestFit="1" customWidth="1"/>
    <col min="13826" max="13826" width="17.5703125" style="2" customWidth="1"/>
    <col min="13827" max="14077" width="9.140625" style="2"/>
    <col min="14078" max="14078" width="10.28515625" style="2" customWidth="1"/>
    <col min="14079" max="14079" width="54" style="2" customWidth="1"/>
    <col min="14080" max="14080" width="10.5703125" style="2" bestFit="1" customWidth="1"/>
    <col min="14081" max="14081" width="8.85546875" style="2" bestFit="1" customWidth="1"/>
    <col min="14082" max="14082" width="17.5703125" style="2" customWidth="1"/>
    <col min="14083" max="14333" width="9.140625" style="2"/>
    <col min="14334" max="14334" width="10.28515625" style="2" customWidth="1"/>
    <col min="14335" max="14335" width="54" style="2" customWidth="1"/>
    <col min="14336" max="14336" width="10.5703125" style="2" bestFit="1" customWidth="1"/>
    <col min="14337" max="14337" width="8.85546875" style="2" bestFit="1" customWidth="1"/>
    <col min="14338" max="14338" width="17.5703125" style="2" customWidth="1"/>
    <col min="14339" max="14589" width="9.140625" style="2"/>
    <col min="14590" max="14590" width="10.28515625" style="2" customWidth="1"/>
    <col min="14591" max="14591" width="54" style="2" customWidth="1"/>
    <col min="14592" max="14592" width="10.5703125" style="2" bestFit="1" customWidth="1"/>
    <col min="14593" max="14593" width="8.85546875" style="2" bestFit="1" customWidth="1"/>
    <col min="14594" max="14594" width="17.5703125" style="2" customWidth="1"/>
    <col min="14595" max="14845" width="9.140625" style="2"/>
    <col min="14846" max="14846" width="10.28515625" style="2" customWidth="1"/>
    <col min="14847" max="14847" width="54" style="2" customWidth="1"/>
    <col min="14848" max="14848" width="10.5703125" style="2" bestFit="1" customWidth="1"/>
    <col min="14849" max="14849" width="8.85546875" style="2" bestFit="1" customWidth="1"/>
    <col min="14850" max="14850" width="17.5703125" style="2" customWidth="1"/>
    <col min="14851" max="15101" width="9.140625" style="2"/>
    <col min="15102" max="15102" width="10.28515625" style="2" customWidth="1"/>
    <col min="15103" max="15103" width="54" style="2" customWidth="1"/>
    <col min="15104" max="15104" width="10.5703125" style="2" bestFit="1" customWidth="1"/>
    <col min="15105" max="15105" width="8.85546875" style="2" bestFit="1" customWidth="1"/>
    <col min="15106" max="15106" width="17.5703125" style="2" customWidth="1"/>
    <col min="15107" max="15357" width="9.140625" style="2"/>
    <col min="15358" max="15358" width="10.28515625" style="2" customWidth="1"/>
    <col min="15359" max="15359" width="54" style="2" customWidth="1"/>
    <col min="15360" max="15360" width="10.5703125" style="2" bestFit="1" customWidth="1"/>
    <col min="15361" max="15361" width="8.85546875" style="2" bestFit="1" customWidth="1"/>
    <col min="15362" max="15362" width="17.5703125" style="2" customWidth="1"/>
    <col min="15363" max="15613" width="9.140625" style="2"/>
    <col min="15614" max="15614" width="10.28515625" style="2" customWidth="1"/>
    <col min="15615" max="15615" width="54" style="2" customWidth="1"/>
    <col min="15616" max="15616" width="10.5703125" style="2" bestFit="1" customWidth="1"/>
    <col min="15617" max="15617" width="8.85546875" style="2" bestFit="1" customWidth="1"/>
    <col min="15618" max="15618" width="17.5703125" style="2" customWidth="1"/>
    <col min="15619" max="15869" width="9.140625" style="2"/>
    <col min="15870" max="15870" width="10.28515625" style="2" customWidth="1"/>
    <col min="15871" max="15871" width="54" style="2" customWidth="1"/>
    <col min="15872" max="15872" width="10.5703125" style="2" bestFit="1" customWidth="1"/>
    <col min="15873" max="15873" width="8.85546875" style="2" bestFit="1" customWidth="1"/>
    <col min="15874" max="15874" width="17.5703125" style="2" customWidth="1"/>
    <col min="15875" max="16125" width="9.140625" style="2"/>
    <col min="16126" max="16126" width="10.28515625" style="2" customWidth="1"/>
    <col min="16127" max="16127" width="54" style="2" customWidth="1"/>
    <col min="16128" max="16128" width="10.5703125" style="2" bestFit="1" customWidth="1"/>
    <col min="16129" max="16129" width="8.85546875" style="2" bestFit="1" customWidth="1"/>
    <col min="16130" max="16130" width="17.5703125" style="2" customWidth="1"/>
    <col min="16131" max="16384" width="9.140625" style="2"/>
  </cols>
  <sheetData>
    <row r="1" spans="1:10" s="12" customFormat="1" ht="61.5" customHeight="1">
      <c r="A1" s="107" t="s">
        <v>129</v>
      </c>
      <c r="B1" s="107"/>
      <c r="C1" s="107"/>
      <c r="D1" s="107"/>
      <c r="E1" s="34"/>
      <c r="F1" s="34"/>
      <c r="G1" s="34"/>
      <c r="H1" s="34"/>
      <c r="I1" s="34"/>
      <c r="J1" s="34"/>
    </row>
    <row r="2" spans="1:10" s="12" customFormat="1" ht="15.75" customHeight="1">
      <c r="A2" s="108"/>
      <c r="B2" s="108"/>
      <c r="C2" s="108"/>
      <c r="D2" s="108"/>
      <c r="E2" s="35"/>
      <c r="F2" s="35"/>
      <c r="G2" s="35"/>
      <c r="H2" s="36"/>
      <c r="I2" s="36"/>
      <c r="J2" s="34"/>
    </row>
    <row r="4" spans="1:10" ht="33" customHeight="1">
      <c r="A4" s="5" t="s">
        <v>128</v>
      </c>
      <c r="B4" s="4" t="s">
        <v>0</v>
      </c>
      <c r="C4" s="5" t="s">
        <v>1</v>
      </c>
      <c r="D4" s="5" t="s">
        <v>6</v>
      </c>
    </row>
    <row r="5" spans="1:10" ht="60">
      <c r="A5" s="55">
        <v>1</v>
      </c>
      <c r="B5" s="37" t="s">
        <v>127</v>
      </c>
      <c r="C5" s="55" t="s">
        <v>131</v>
      </c>
      <c r="D5" s="55">
        <v>1</v>
      </c>
    </row>
    <row r="6" spans="1:10" ht="28.5">
      <c r="A6" s="56"/>
      <c r="B6" s="39" t="s">
        <v>63</v>
      </c>
      <c r="C6" s="56"/>
      <c r="D6" s="56"/>
    </row>
    <row r="7" spans="1:10" ht="45.75">
      <c r="A7" s="56"/>
      <c r="B7" s="41" t="s">
        <v>64</v>
      </c>
      <c r="C7" s="56"/>
      <c r="D7" s="56"/>
    </row>
    <row r="8" spans="1:10" ht="17.25">
      <c r="A8" s="56"/>
      <c r="B8" s="41" t="s">
        <v>65</v>
      </c>
      <c r="C8" s="56"/>
      <c r="D8" s="56"/>
    </row>
    <row r="9" spans="1:10" ht="30.75">
      <c r="A9" s="56"/>
      <c r="B9" s="39" t="s">
        <v>66</v>
      </c>
      <c r="C9" s="56"/>
      <c r="D9" s="56"/>
    </row>
    <row r="10" spans="1:10" ht="14.25">
      <c r="A10" s="56"/>
      <c r="B10" s="39" t="s">
        <v>67</v>
      </c>
      <c r="C10" s="56"/>
      <c r="D10" s="56"/>
    </row>
    <row r="11" spans="1:10" ht="14.25">
      <c r="A11" s="56"/>
      <c r="B11" s="39" t="s">
        <v>68</v>
      </c>
      <c r="C11" s="56"/>
      <c r="D11" s="56"/>
    </row>
    <row r="12" spans="1:10" ht="14.25">
      <c r="A12" s="56"/>
      <c r="B12" s="39" t="s">
        <v>69</v>
      </c>
      <c r="C12" s="56"/>
      <c r="D12" s="56"/>
    </row>
    <row r="13" spans="1:10" ht="28.5">
      <c r="A13" s="56"/>
      <c r="B13" s="39" t="s">
        <v>70</v>
      </c>
      <c r="C13" s="56"/>
      <c r="D13" s="56"/>
    </row>
    <row r="14" spans="1:10" ht="57">
      <c r="A14" s="56"/>
      <c r="B14" s="39" t="s">
        <v>130</v>
      </c>
      <c r="C14" s="56"/>
      <c r="D14" s="56"/>
    </row>
    <row r="15" spans="1:10" ht="28.5">
      <c r="A15" s="56"/>
      <c r="B15" s="39" t="s">
        <v>73</v>
      </c>
      <c r="C15" s="56"/>
      <c r="D15" s="56"/>
    </row>
    <row r="16" spans="1:10" ht="14.25">
      <c r="A16" s="56"/>
      <c r="B16" s="39" t="s">
        <v>74</v>
      </c>
      <c r="C16" s="56"/>
      <c r="D16" s="56"/>
    </row>
    <row r="17" spans="1:4" ht="14.25">
      <c r="A17" s="56"/>
      <c r="B17" s="39" t="s">
        <v>75</v>
      </c>
      <c r="C17" s="56"/>
      <c r="D17" s="56"/>
    </row>
    <row r="18" spans="1:4" ht="14.25">
      <c r="A18" s="56"/>
      <c r="B18" s="39" t="s">
        <v>76</v>
      </c>
      <c r="C18" s="56"/>
      <c r="D18" s="56"/>
    </row>
    <row r="19" spans="1:4" ht="14.25">
      <c r="A19" s="56"/>
      <c r="B19" s="39" t="s">
        <v>75</v>
      </c>
      <c r="C19" s="56"/>
      <c r="D19" s="56"/>
    </row>
    <row r="20" spans="1:4" ht="28.5">
      <c r="A20" s="56"/>
      <c r="B20" s="39" t="s">
        <v>77</v>
      </c>
      <c r="C20" s="56"/>
      <c r="D20" s="56"/>
    </row>
    <row r="21" spans="1:4" ht="14.25">
      <c r="A21" s="56"/>
      <c r="B21" s="39" t="s">
        <v>78</v>
      </c>
      <c r="C21" s="56"/>
      <c r="D21" s="56"/>
    </row>
    <row r="22" spans="1:4" ht="15.75" customHeight="1">
      <c r="A22" s="56"/>
      <c r="B22" s="39" t="s">
        <v>79</v>
      </c>
      <c r="C22" s="56"/>
      <c r="D22" s="56"/>
    </row>
    <row r="23" spans="1:4" ht="28.5">
      <c r="A23" s="56"/>
      <c r="B23" s="39" t="s">
        <v>80</v>
      </c>
      <c r="C23" s="56"/>
      <c r="D23" s="56"/>
    </row>
    <row r="24" spans="1:4" ht="14.25">
      <c r="A24" s="56"/>
      <c r="B24" s="39" t="s">
        <v>81</v>
      </c>
      <c r="C24" s="56"/>
      <c r="D24" s="56"/>
    </row>
    <row r="25" spans="1:4" ht="14.25">
      <c r="A25" s="56"/>
      <c r="B25" s="39" t="s">
        <v>82</v>
      </c>
      <c r="C25" s="56"/>
      <c r="D25" s="56"/>
    </row>
    <row r="26" spans="1:4" ht="14.25">
      <c r="A26" s="56"/>
      <c r="B26" s="39" t="s">
        <v>83</v>
      </c>
      <c r="C26" s="56"/>
      <c r="D26" s="56"/>
    </row>
    <row r="27" spans="1:4" ht="14.25">
      <c r="A27" s="56"/>
      <c r="B27" s="39" t="s">
        <v>84</v>
      </c>
      <c r="C27" s="56"/>
      <c r="D27" s="56"/>
    </row>
    <row r="28" spans="1:4" ht="14.25">
      <c r="A28" s="56"/>
      <c r="B28" s="39" t="s">
        <v>85</v>
      </c>
      <c r="C28" s="56"/>
      <c r="D28" s="56"/>
    </row>
    <row r="29" spans="1:4" ht="14.25">
      <c r="A29" s="56"/>
      <c r="B29" s="39" t="s">
        <v>86</v>
      </c>
      <c r="C29" s="56"/>
      <c r="D29" s="56"/>
    </row>
    <row r="30" spans="1:4" ht="57">
      <c r="A30" s="57"/>
      <c r="B30" s="39" t="s">
        <v>87</v>
      </c>
      <c r="C30" s="57"/>
      <c r="D30" s="57"/>
    </row>
  </sheetData>
  <mergeCells count="4">
    <mergeCell ref="C5:C30"/>
    <mergeCell ref="D5:D30"/>
    <mergeCell ref="A5:A30"/>
    <mergeCell ref="A1:D1"/>
  </mergeCells>
  <pageMargins left="0.70866141732283472" right="0.70866141732283472" top="0.74803149606299213" bottom="0.74803149606299213" header="0.31496062992125984" footer="0.31496062992125984"/>
  <pageSetup paperSize="9" scale="85" orientation="portrait" horizontalDpi="4294967293" verticalDpi="4294967293" r:id="rId1"/>
  <headerFooter>
    <oddFooter>Page &amp;P of &amp;N</oddFooter>
  </headerFooter>
</worksheet>
</file>

<file path=xl/worksheets/sheet2.xml><?xml version="1.0" encoding="utf-8"?>
<worksheet xmlns="http://schemas.openxmlformats.org/spreadsheetml/2006/main" xmlns:r="http://schemas.openxmlformats.org/officeDocument/2006/relationships">
  <dimension ref="A1:I18"/>
  <sheetViews>
    <sheetView workbookViewId="0">
      <selection activeCell="O15" sqref="O15"/>
    </sheetView>
  </sheetViews>
  <sheetFormatPr defaultColWidth="9.140625" defaultRowHeight="15"/>
  <cols>
    <col min="1" max="1" width="7.5703125" style="12" customWidth="1"/>
    <col min="2" max="2" width="9.140625" style="12"/>
    <col min="3" max="3" width="13" style="12" customWidth="1"/>
    <col min="4" max="6" width="9.140625" style="12"/>
    <col min="7" max="7" width="11" style="12" customWidth="1"/>
    <col min="8" max="16384" width="9.140625" style="12"/>
  </cols>
  <sheetData>
    <row r="1" spans="1:9" ht="51.75" customHeight="1">
      <c r="A1" s="58" t="s">
        <v>36</v>
      </c>
      <c r="B1" s="59"/>
      <c r="C1" s="59"/>
      <c r="D1" s="59"/>
      <c r="E1" s="59"/>
      <c r="F1" s="59"/>
      <c r="G1" s="59"/>
      <c r="H1" s="59"/>
      <c r="I1" s="60"/>
    </row>
    <row r="2" spans="1:9" ht="16.5">
      <c r="A2" s="13" t="s">
        <v>8</v>
      </c>
      <c r="B2" s="61" t="s">
        <v>9</v>
      </c>
      <c r="C2" s="61"/>
      <c r="D2" s="61"/>
      <c r="E2" s="61"/>
      <c r="F2" s="61"/>
      <c r="G2" s="61"/>
      <c r="H2" s="61"/>
      <c r="I2" s="61"/>
    </row>
    <row r="3" spans="1:9" ht="181.9" customHeight="1">
      <c r="A3" s="14">
        <v>1</v>
      </c>
      <c r="B3" s="62" t="s">
        <v>32</v>
      </c>
      <c r="C3" s="63"/>
      <c r="D3" s="63"/>
      <c r="E3" s="63"/>
      <c r="F3" s="63"/>
      <c r="G3" s="63"/>
      <c r="H3" s="63"/>
      <c r="I3" s="64"/>
    </row>
    <row r="4" spans="1:9" ht="30">
      <c r="A4" s="15"/>
      <c r="B4" s="65" t="s">
        <v>9</v>
      </c>
      <c r="C4" s="65"/>
      <c r="D4" s="16"/>
      <c r="E4" s="16" t="s">
        <v>4</v>
      </c>
      <c r="F4" s="13" t="s">
        <v>7</v>
      </c>
      <c r="G4" s="16" t="s">
        <v>10</v>
      </c>
      <c r="H4" s="16" t="s">
        <v>11</v>
      </c>
      <c r="I4" s="16" t="s">
        <v>12</v>
      </c>
    </row>
    <row r="5" spans="1:9" ht="39.75" customHeight="1">
      <c r="A5" s="66" t="s">
        <v>13</v>
      </c>
      <c r="B5" s="67" t="s">
        <v>14</v>
      </c>
      <c r="C5" s="67"/>
      <c r="D5" s="17" t="s">
        <v>5</v>
      </c>
      <c r="E5" s="18">
        <v>6786</v>
      </c>
      <c r="F5" s="18">
        <f>E5</f>
        <v>6786</v>
      </c>
      <c r="G5" s="18"/>
      <c r="H5" s="19" t="s">
        <v>33</v>
      </c>
      <c r="I5" s="20"/>
    </row>
    <row r="6" spans="1:9" ht="15.75" customHeight="1">
      <c r="A6" s="66"/>
      <c r="B6" s="68"/>
      <c r="C6" s="68"/>
      <c r="D6" s="21" t="s">
        <v>5</v>
      </c>
      <c r="E6" s="22" t="s">
        <v>3</v>
      </c>
      <c r="F6" s="22">
        <f>SUM(F5)</f>
        <v>6786</v>
      </c>
      <c r="G6" s="22">
        <f>F5</f>
        <v>6786</v>
      </c>
      <c r="H6" s="69" t="s">
        <v>35</v>
      </c>
      <c r="I6" s="70"/>
    </row>
    <row r="7" spans="1:9" ht="54" customHeight="1">
      <c r="A7" s="66" t="s">
        <v>15</v>
      </c>
      <c r="B7" s="73" t="s">
        <v>16</v>
      </c>
      <c r="C7" s="74"/>
      <c r="D7" s="17"/>
      <c r="E7" s="23"/>
      <c r="F7" s="23"/>
      <c r="G7" s="23"/>
      <c r="H7" s="71"/>
      <c r="I7" s="72"/>
    </row>
    <row r="8" spans="1:9" ht="40.5">
      <c r="A8" s="66"/>
      <c r="B8" s="24" t="s">
        <v>17</v>
      </c>
      <c r="C8" s="33">
        <v>0.54</v>
      </c>
      <c r="D8" s="17" t="s">
        <v>5</v>
      </c>
      <c r="E8" s="18">
        <v>1520</v>
      </c>
      <c r="F8" s="18">
        <f>C8*E8</f>
        <v>820.80000000000007</v>
      </c>
      <c r="G8" s="18">
        <f>F8</f>
        <v>820.80000000000007</v>
      </c>
      <c r="H8" s="19" t="s">
        <v>18</v>
      </c>
      <c r="I8" s="19"/>
    </row>
    <row r="9" spans="1:9" ht="40.5">
      <c r="A9" s="66"/>
      <c r="B9" s="24" t="s">
        <v>19</v>
      </c>
      <c r="C9" s="33">
        <v>0.36</v>
      </c>
      <c r="D9" s="17" t="s">
        <v>5</v>
      </c>
      <c r="E9" s="18">
        <v>1353</v>
      </c>
      <c r="F9" s="18">
        <f>C9*E9</f>
        <v>487.08</v>
      </c>
      <c r="G9" s="18">
        <f>F9</f>
        <v>487.08</v>
      </c>
      <c r="H9" s="19" t="s">
        <v>18</v>
      </c>
      <c r="I9" s="19"/>
    </row>
    <row r="10" spans="1:9" ht="15.75">
      <c r="A10" s="66"/>
      <c r="B10" s="24" t="s">
        <v>3</v>
      </c>
      <c r="C10" s="33">
        <f>SUM(C8:C9)</f>
        <v>0.9</v>
      </c>
      <c r="D10" s="21" t="s">
        <v>5</v>
      </c>
      <c r="E10" s="22" t="s">
        <v>3</v>
      </c>
      <c r="F10" s="22">
        <f>SUM(F8:F9)</f>
        <v>1307.8800000000001</v>
      </c>
      <c r="G10" s="22">
        <f>SUM(G8:G9)</f>
        <v>1307.8800000000001</v>
      </c>
      <c r="H10" s="19"/>
      <c r="I10" s="19"/>
    </row>
    <row r="11" spans="1:9">
      <c r="A11" s="66" t="s">
        <v>20</v>
      </c>
      <c r="B11" s="67" t="s">
        <v>21</v>
      </c>
      <c r="C11" s="67"/>
      <c r="D11" s="17"/>
      <c r="E11" s="23"/>
      <c r="F11" s="23"/>
      <c r="G11" s="23"/>
      <c r="H11" s="25"/>
      <c r="I11" s="78"/>
    </row>
    <row r="12" spans="1:9">
      <c r="A12" s="66"/>
      <c r="B12" s="80" t="s">
        <v>22</v>
      </c>
      <c r="C12" s="80"/>
      <c r="D12" s="17" t="s">
        <v>5</v>
      </c>
      <c r="E12" s="18">
        <v>124</v>
      </c>
      <c r="F12" s="18">
        <f>E12</f>
        <v>124</v>
      </c>
      <c r="G12" s="26"/>
      <c r="H12" s="25" t="s">
        <v>23</v>
      </c>
      <c r="I12" s="79"/>
    </row>
    <row r="13" spans="1:9">
      <c r="A13" s="66"/>
      <c r="B13" s="80" t="s">
        <v>31</v>
      </c>
      <c r="C13" s="80"/>
      <c r="D13" s="17" t="s">
        <v>5</v>
      </c>
      <c r="E13" s="18" t="s">
        <v>24</v>
      </c>
      <c r="F13" s="18">
        <f>10.9*4</f>
        <v>43.6</v>
      </c>
      <c r="G13" s="26"/>
      <c r="H13" s="27" t="s">
        <v>25</v>
      </c>
      <c r="I13" s="79"/>
    </row>
    <row r="14" spans="1:9" ht="15.75">
      <c r="A14" s="66"/>
      <c r="B14" s="81"/>
      <c r="C14" s="81"/>
      <c r="D14" s="21" t="s">
        <v>5</v>
      </c>
      <c r="E14" s="22" t="s">
        <v>3</v>
      </c>
      <c r="F14" s="22">
        <f>SUM(F12:F13)</f>
        <v>167.6</v>
      </c>
      <c r="G14" s="22">
        <f>F14*C10</f>
        <v>150.84</v>
      </c>
      <c r="H14" s="28"/>
      <c r="I14" s="19"/>
    </row>
    <row r="15" spans="1:9" ht="81">
      <c r="A15" s="66" t="s">
        <v>26</v>
      </c>
      <c r="B15" s="24" t="s">
        <v>27</v>
      </c>
      <c r="C15" s="23">
        <f>C9+C8</f>
        <v>0.9</v>
      </c>
      <c r="D15" s="17" t="s">
        <v>5</v>
      </c>
      <c r="E15" s="18">
        <v>58</v>
      </c>
      <c r="F15" s="23">
        <f>E15*C10</f>
        <v>52.2</v>
      </c>
      <c r="G15" s="23"/>
      <c r="H15" s="19" t="s">
        <v>28</v>
      </c>
      <c r="I15" s="19" t="s">
        <v>34</v>
      </c>
    </row>
    <row r="16" spans="1:9" ht="15.75">
      <c r="A16" s="66"/>
      <c r="B16" s="23"/>
      <c r="C16" s="23"/>
      <c r="D16" s="21" t="s">
        <v>5</v>
      </c>
      <c r="E16" s="22" t="s">
        <v>3</v>
      </c>
      <c r="F16" s="29">
        <f>SUM(F15)</f>
        <v>52.2</v>
      </c>
      <c r="G16" s="29">
        <f>F16</f>
        <v>52.2</v>
      </c>
      <c r="H16" s="23"/>
      <c r="I16" s="23"/>
    </row>
    <row r="17" spans="1:9">
      <c r="A17" s="23"/>
      <c r="B17" s="23"/>
      <c r="C17" s="23"/>
      <c r="D17" s="23"/>
      <c r="E17" s="23"/>
      <c r="F17" s="23"/>
      <c r="G17" s="23"/>
      <c r="H17" s="23"/>
      <c r="I17" s="23"/>
    </row>
    <row r="18" spans="1:9" ht="20.100000000000001" customHeight="1">
      <c r="A18" s="30"/>
      <c r="B18" s="75" t="s">
        <v>29</v>
      </c>
      <c r="C18" s="75"/>
      <c r="D18" s="75"/>
      <c r="E18" s="75"/>
      <c r="F18" s="31" t="s">
        <v>5</v>
      </c>
      <c r="G18" s="32">
        <f>ROUND((G6+G10+G14+G16),2)</f>
        <v>8296.92</v>
      </c>
      <c r="H18" s="76" t="s">
        <v>30</v>
      </c>
      <c r="I18" s="77"/>
    </row>
  </sheetData>
  <mergeCells count="19">
    <mergeCell ref="A15:A16"/>
    <mergeCell ref="B18:E18"/>
    <mergeCell ref="H18:I18"/>
    <mergeCell ref="A11:A14"/>
    <mergeCell ref="B11:C11"/>
    <mergeCell ref="I11:I13"/>
    <mergeCell ref="B12:C12"/>
    <mergeCell ref="B13:C13"/>
    <mergeCell ref="B14:C14"/>
    <mergeCell ref="A1:I1"/>
    <mergeCell ref="B2:I2"/>
    <mergeCell ref="B3:I3"/>
    <mergeCell ref="B4:C4"/>
    <mergeCell ref="A5:A6"/>
    <mergeCell ref="B5:C5"/>
    <mergeCell ref="B6:C6"/>
    <mergeCell ref="H6:I7"/>
    <mergeCell ref="A7:A10"/>
    <mergeCell ref="B7:C7"/>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2:G75"/>
  <sheetViews>
    <sheetView topLeftCell="A7" workbookViewId="0">
      <selection activeCell="K12" sqref="K12"/>
    </sheetView>
  </sheetViews>
  <sheetFormatPr defaultRowHeight="12.75"/>
  <cols>
    <col min="1" max="1" width="12.85546875" style="2" customWidth="1"/>
    <col min="2" max="2" width="55" style="2" customWidth="1"/>
    <col min="3" max="3" width="13.7109375" style="2" customWidth="1"/>
    <col min="4" max="4" width="10.42578125" style="2" bestFit="1" customWidth="1"/>
    <col min="5" max="5" width="8.28515625" style="2" customWidth="1"/>
    <col min="6" max="256" width="8.85546875" style="2"/>
    <col min="257" max="257" width="10.28515625" style="2" customWidth="1"/>
    <col min="258" max="258" width="54" style="2" customWidth="1"/>
    <col min="259" max="259" width="10.5703125" style="2" bestFit="1" customWidth="1"/>
    <col min="260" max="260" width="8.85546875" style="2" bestFit="1" customWidth="1"/>
    <col min="261" max="261" width="17.5703125" style="2" customWidth="1"/>
    <col min="262" max="512" width="8.85546875" style="2"/>
    <col min="513" max="513" width="10.28515625" style="2" customWidth="1"/>
    <col min="514" max="514" width="54" style="2" customWidth="1"/>
    <col min="515" max="515" width="10.5703125" style="2" bestFit="1" customWidth="1"/>
    <col min="516" max="516" width="8.85546875" style="2" bestFit="1" customWidth="1"/>
    <col min="517" max="517" width="17.5703125" style="2" customWidth="1"/>
    <col min="518" max="768" width="8.85546875" style="2"/>
    <col min="769" max="769" width="10.28515625" style="2" customWidth="1"/>
    <col min="770" max="770" width="54" style="2" customWidth="1"/>
    <col min="771" max="771" width="10.5703125" style="2" bestFit="1" customWidth="1"/>
    <col min="772" max="772" width="8.85546875" style="2" bestFit="1" customWidth="1"/>
    <col min="773" max="773" width="17.5703125" style="2" customWidth="1"/>
    <col min="774" max="1024" width="8.85546875" style="2"/>
    <col min="1025" max="1025" width="10.28515625" style="2" customWidth="1"/>
    <col min="1026" max="1026" width="54" style="2" customWidth="1"/>
    <col min="1027" max="1027" width="10.5703125" style="2" bestFit="1" customWidth="1"/>
    <col min="1028" max="1028" width="8.85546875" style="2" bestFit="1" customWidth="1"/>
    <col min="1029" max="1029" width="17.5703125" style="2" customWidth="1"/>
    <col min="1030" max="1280" width="8.85546875" style="2"/>
    <col min="1281" max="1281" width="10.28515625" style="2" customWidth="1"/>
    <col min="1282" max="1282" width="54" style="2" customWidth="1"/>
    <col min="1283" max="1283" width="10.5703125" style="2" bestFit="1" customWidth="1"/>
    <col min="1284" max="1284" width="8.85546875" style="2" bestFit="1" customWidth="1"/>
    <col min="1285" max="1285" width="17.5703125" style="2" customWidth="1"/>
    <col min="1286" max="1536" width="8.85546875" style="2"/>
    <col min="1537" max="1537" width="10.28515625" style="2" customWidth="1"/>
    <col min="1538" max="1538" width="54" style="2" customWidth="1"/>
    <col min="1539" max="1539" width="10.5703125" style="2" bestFit="1" customWidth="1"/>
    <col min="1540" max="1540" width="8.85546875" style="2" bestFit="1" customWidth="1"/>
    <col min="1541" max="1541" width="17.5703125" style="2" customWidth="1"/>
    <col min="1542" max="1792" width="8.85546875" style="2"/>
    <col min="1793" max="1793" width="10.28515625" style="2" customWidth="1"/>
    <col min="1794" max="1794" width="54" style="2" customWidth="1"/>
    <col min="1795" max="1795" width="10.5703125" style="2" bestFit="1" customWidth="1"/>
    <col min="1796" max="1796" width="8.85546875" style="2" bestFit="1" customWidth="1"/>
    <col min="1797" max="1797" width="17.5703125" style="2" customWidth="1"/>
    <col min="1798" max="2048" width="8.85546875" style="2"/>
    <col min="2049" max="2049" width="10.28515625" style="2" customWidth="1"/>
    <col min="2050" max="2050" width="54" style="2" customWidth="1"/>
    <col min="2051" max="2051" width="10.5703125" style="2" bestFit="1" customWidth="1"/>
    <col min="2052" max="2052" width="8.85546875" style="2" bestFit="1" customWidth="1"/>
    <col min="2053" max="2053" width="17.5703125" style="2" customWidth="1"/>
    <col min="2054" max="2304" width="8.85546875" style="2"/>
    <col min="2305" max="2305" width="10.28515625" style="2" customWidth="1"/>
    <col min="2306" max="2306" width="54" style="2" customWidth="1"/>
    <col min="2307" max="2307" width="10.5703125" style="2" bestFit="1" customWidth="1"/>
    <col min="2308" max="2308" width="8.85546875" style="2" bestFit="1" customWidth="1"/>
    <col min="2309" max="2309" width="17.5703125" style="2" customWidth="1"/>
    <col min="2310" max="2560" width="8.85546875" style="2"/>
    <col min="2561" max="2561" width="10.28515625" style="2" customWidth="1"/>
    <col min="2562" max="2562" width="54" style="2" customWidth="1"/>
    <col min="2563" max="2563" width="10.5703125" style="2" bestFit="1" customWidth="1"/>
    <col min="2564" max="2564" width="8.85546875" style="2" bestFit="1" customWidth="1"/>
    <col min="2565" max="2565" width="17.5703125" style="2" customWidth="1"/>
    <col min="2566" max="2816" width="8.85546875" style="2"/>
    <col min="2817" max="2817" width="10.28515625" style="2" customWidth="1"/>
    <col min="2818" max="2818" width="54" style="2" customWidth="1"/>
    <col min="2819" max="2819" width="10.5703125" style="2" bestFit="1" customWidth="1"/>
    <col min="2820" max="2820" width="8.85546875" style="2" bestFit="1" customWidth="1"/>
    <col min="2821" max="2821" width="17.5703125" style="2" customWidth="1"/>
    <col min="2822" max="3072" width="8.85546875" style="2"/>
    <col min="3073" max="3073" width="10.28515625" style="2" customWidth="1"/>
    <col min="3074" max="3074" width="54" style="2" customWidth="1"/>
    <col min="3075" max="3075" width="10.5703125" style="2" bestFit="1" customWidth="1"/>
    <col min="3076" max="3076" width="8.85546875" style="2" bestFit="1" customWidth="1"/>
    <col min="3077" max="3077" width="17.5703125" style="2" customWidth="1"/>
    <col min="3078" max="3328" width="8.85546875" style="2"/>
    <col min="3329" max="3329" width="10.28515625" style="2" customWidth="1"/>
    <col min="3330" max="3330" width="54" style="2" customWidth="1"/>
    <col min="3331" max="3331" width="10.5703125" style="2" bestFit="1" customWidth="1"/>
    <col min="3332" max="3332" width="8.85546875" style="2" bestFit="1" customWidth="1"/>
    <col min="3333" max="3333" width="17.5703125" style="2" customWidth="1"/>
    <col min="3334" max="3584" width="8.85546875" style="2"/>
    <col min="3585" max="3585" width="10.28515625" style="2" customWidth="1"/>
    <col min="3586" max="3586" width="54" style="2" customWidth="1"/>
    <col min="3587" max="3587" width="10.5703125" style="2" bestFit="1" customWidth="1"/>
    <col min="3588" max="3588" width="8.85546875" style="2" bestFit="1" customWidth="1"/>
    <col min="3589" max="3589" width="17.5703125" style="2" customWidth="1"/>
    <col min="3590" max="3840" width="8.85546875" style="2"/>
    <col min="3841" max="3841" width="10.28515625" style="2" customWidth="1"/>
    <col min="3842" max="3842" width="54" style="2" customWidth="1"/>
    <col min="3843" max="3843" width="10.5703125" style="2" bestFit="1" customWidth="1"/>
    <col min="3844" max="3844" width="8.85546875" style="2" bestFit="1" customWidth="1"/>
    <col min="3845" max="3845" width="17.5703125" style="2" customWidth="1"/>
    <col min="3846" max="4096" width="8.85546875" style="2"/>
    <col min="4097" max="4097" width="10.28515625" style="2" customWidth="1"/>
    <col min="4098" max="4098" width="54" style="2" customWidth="1"/>
    <col min="4099" max="4099" width="10.5703125" style="2" bestFit="1" customWidth="1"/>
    <col min="4100" max="4100" width="8.85546875" style="2" bestFit="1" customWidth="1"/>
    <col min="4101" max="4101" width="17.5703125" style="2" customWidth="1"/>
    <col min="4102" max="4352" width="8.85546875" style="2"/>
    <col min="4353" max="4353" width="10.28515625" style="2" customWidth="1"/>
    <col min="4354" max="4354" width="54" style="2" customWidth="1"/>
    <col min="4355" max="4355" width="10.5703125" style="2" bestFit="1" customWidth="1"/>
    <col min="4356" max="4356" width="8.85546875" style="2" bestFit="1" customWidth="1"/>
    <col min="4357" max="4357" width="17.5703125" style="2" customWidth="1"/>
    <col min="4358" max="4608" width="8.85546875" style="2"/>
    <col min="4609" max="4609" width="10.28515625" style="2" customWidth="1"/>
    <col min="4610" max="4610" width="54" style="2" customWidth="1"/>
    <col min="4611" max="4611" width="10.5703125" style="2" bestFit="1" customWidth="1"/>
    <col min="4612" max="4612" width="8.85546875" style="2" bestFit="1" customWidth="1"/>
    <col min="4613" max="4613" width="17.5703125" style="2" customWidth="1"/>
    <col min="4614" max="4864" width="8.85546875" style="2"/>
    <col min="4865" max="4865" width="10.28515625" style="2" customWidth="1"/>
    <col min="4866" max="4866" width="54" style="2" customWidth="1"/>
    <col min="4867" max="4867" width="10.5703125" style="2" bestFit="1" customWidth="1"/>
    <col min="4868" max="4868" width="8.85546875" style="2" bestFit="1" customWidth="1"/>
    <col min="4869" max="4869" width="17.5703125" style="2" customWidth="1"/>
    <col min="4870" max="5120" width="8.85546875" style="2"/>
    <col min="5121" max="5121" width="10.28515625" style="2" customWidth="1"/>
    <col min="5122" max="5122" width="54" style="2" customWidth="1"/>
    <col min="5123" max="5123" width="10.5703125" style="2" bestFit="1" customWidth="1"/>
    <col min="5124" max="5124" width="8.85546875" style="2" bestFit="1" customWidth="1"/>
    <col min="5125" max="5125" width="17.5703125" style="2" customWidth="1"/>
    <col min="5126" max="5376" width="8.85546875" style="2"/>
    <col min="5377" max="5377" width="10.28515625" style="2" customWidth="1"/>
    <col min="5378" max="5378" width="54" style="2" customWidth="1"/>
    <col min="5379" max="5379" width="10.5703125" style="2" bestFit="1" customWidth="1"/>
    <col min="5380" max="5380" width="8.85546875" style="2" bestFit="1" customWidth="1"/>
    <col min="5381" max="5381" width="17.5703125" style="2" customWidth="1"/>
    <col min="5382" max="5632" width="8.85546875" style="2"/>
    <col min="5633" max="5633" width="10.28515625" style="2" customWidth="1"/>
    <col min="5634" max="5634" width="54" style="2" customWidth="1"/>
    <col min="5635" max="5635" width="10.5703125" style="2" bestFit="1" customWidth="1"/>
    <col min="5636" max="5636" width="8.85546875" style="2" bestFit="1" customWidth="1"/>
    <col min="5637" max="5637" width="17.5703125" style="2" customWidth="1"/>
    <col min="5638" max="5888" width="8.85546875" style="2"/>
    <col min="5889" max="5889" width="10.28515625" style="2" customWidth="1"/>
    <col min="5890" max="5890" width="54" style="2" customWidth="1"/>
    <col min="5891" max="5891" width="10.5703125" style="2" bestFit="1" customWidth="1"/>
    <col min="5892" max="5892" width="8.85546875" style="2" bestFit="1" customWidth="1"/>
    <col min="5893" max="5893" width="17.5703125" style="2" customWidth="1"/>
    <col min="5894" max="6144" width="8.85546875" style="2"/>
    <col min="6145" max="6145" width="10.28515625" style="2" customWidth="1"/>
    <col min="6146" max="6146" width="54" style="2" customWidth="1"/>
    <col min="6147" max="6147" width="10.5703125" style="2" bestFit="1" customWidth="1"/>
    <col min="6148" max="6148" width="8.85546875" style="2" bestFit="1" customWidth="1"/>
    <col min="6149" max="6149" width="17.5703125" style="2" customWidth="1"/>
    <col min="6150" max="6400" width="8.85546875" style="2"/>
    <col min="6401" max="6401" width="10.28515625" style="2" customWidth="1"/>
    <col min="6402" max="6402" width="54" style="2" customWidth="1"/>
    <col min="6403" max="6403" width="10.5703125" style="2" bestFit="1" customWidth="1"/>
    <col min="6404" max="6404" width="8.85546875" style="2" bestFit="1" customWidth="1"/>
    <col min="6405" max="6405" width="17.5703125" style="2" customWidth="1"/>
    <col min="6406" max="6656" width="8.85546875" style="2"/>
    <col min="6657" max="6657" width="10.28515625" style="2" customWidth="1"/>
    <col min="6658" max="6658" width="54" style="2" customWidth="1"/>
    <col min="6659" max="6659" width="10.5703125" style="2" bestFit="1" customWidth="1"/>
    <col min="6660" max="6660" width="8.85546875" style="2" bestFit="1" customWidth="1"/>
    <col min="6661" max="6661" width="17.5703125" style="2" customWidth="1"/>
    <col min="6662" max="6912" width="8.85546875" style="2"/>
    <col min="6913" max="6913" width="10.28515625" style="2" customWidth="1"/>
    <col min="6914" max="6914" width="54" style="2" customWidth="1"/>
    <col min="6915" max="6915" width="10.5703125" style="2" bestFit="1" customWidth="1"/>
    <col min="6916" max="6916" width="8.85546875" style="2" bestFit="1" customWidth="1"/>
    <col min="6917" max="6917" width="17.5703125" style="2" customWidth="1"/>
    <col min="6918" max="7168" width="8.85546875" style="2"/>
    <col min="7169" max="7169" width="10.28515625" style="2" customWidth="1"/>
    <col min="7170" max="7170" width="54" style="2" customWidth="1"/>
    <col min="7171" max="7171" width="10.5703125" style="2" bestFit="1" customWidth="1"/>
    <col min="7172" max="7172" width="8.85546875" style="2" bestFit="1" customWidth="1"/>
    <col min="7173" max="7173" width="17.5703125" style="2" customWidth="1"/>
    <col min="7174" max="7424" width="8.85546875" style="2"/>
    <col min="7425" max="7425" width="10.28515625" style="2" customWidth="1"/>
    <col min="7426" max="7426" width="54" style="2" customWidth="1"/>
    <col min="7427" max="7427" width="10.5703125" style="2" bestFit="1" customWidth="1"/>
    <col min="7428" max="7428" width="8.85546875" style="2" bestFit="1" customWidth="1"/>
    <col min="7429" max="7429" width="17.5703125" style="2" customWidth="1"/>
    <col min="7430" max="7680" width="8.85546875" style="2"/>
    <col min="7681" max="7681" width="10.28515625" style="2" customWidth="1"/>
    <col min="7682" max="7682" width="54" style="2" customWidth="1"/>
    <col min="7683" max="7683" width="10.5703125" style="2" bestFit="1" customWidth="1"/>
    <col min="7684" max="7684" width="8.85546875" style="2" bestFit="1" customWidth="1"/>
    <col min="7685" max="7685" width="17.5703125" style="2" customWidth="1"/>
    <col min="7686" max="7936" width="8.85546875" style="2"/>
    <col min="7937" max="7937" width="10.28515625" style="2" customWidth="1"/>
    <col min="7938" max="7938" width="54" style="2" customWidth="1"/>
    <col min="7939" max="7939" width="10.5703125" style="2" bestFit="1" customWidth="1"/>
    <col min="7940" max="7940" width="8.85546875" style="2" bestFit="1" customWidth="1"/>
    <col min="7941" max="7941" width="17.5703125" style="2" customWidth="1"/>
    <col min="7942" max="8192" width="8.85546875" style="2"/>
    <col min="8193" max="8193" width="10.28515625" style="2" customWidth="1"/>
    <col min="8194" max="8194" width="54" style="2" customWidth="1"/>
    <col min="8195" max="8195" width="10.5703125" style="2" bestFit="1" customWidth="1"/>
    <col min="8196" max="8196" width="8.85546875" style="2" bestFit="1" customWidth="1"/>
    <col min="8197" max="8197" width="17.5703125" style="2" customWidth="1"/>
    <col min="8198" max="8448" width="8.85546875" style="2"/>
    <col min="8449" max="8449" width="10.28515625" style="2" customWidth="1"/>
    <col min="8450" max="8450" width="54" style="2" customWidth="1"/>
    <col min="8451" max="8451" width="10.5703125" style="2" bestFit="1" customWidth="1"/>
    <col min="8452" max="8452" width="8.85546875" style="2" bestFit="1" customWidth="1"/>
    <col min="8453" max="8453" width="17.5703125" style="2" customWidth="1"/>
    <col min="8454" max="8704" width="8.85546875" style="2"/>
    <col min="8705" max="8705" width="10.28515625" style="2" customWidth="1"/>
    <col min="8706" max="8706" width="54" style="2" customWidth="1"/>
    <col min="8707" max="8707" width="10.5703125" style="2" bestFit="1" customWidth="1"/>
    <col min="8708" max="8708" width="8.85546875" style="2" bestFit="1" customWidth="1"/>
    <col min="8709" max="8709" width="17.5703125" style="2" customWidth="1"/>
    <col min="8710" max="8960" width="8.85546875" style="2"/>
    <col min="8961" max="8961" width="10.28515625" style="2" customWidth="1"/>
    <col min="8962" max="8962" width="54" style="2" customWidth="1"/>
    <col min="8963" max="8963" width="10.5703125" style="2" bestFit="1" customWidth="1"/>
    <col min="8964" max="8964" width="8.85546875" style="2" bestFit="1" customWidth="1"/>
    <col min="8965" max="8965" width="17.5703125" style="2" customWidth="1"/>
    <col min="8966" max="9216" width="8.85546875" style="2"/>
    <col min="9217" max="9217" width="10.28515625" style="2" customWidth="1"/>
    <col min="9218" max="9218" width="54" style="2" customWidth="1"/>
    <col min="9219" max="9219" width="10.5703125" style="2" bestFit="1" customWidth="1"/>
    <col min="9220" max="9220" width="8.85546875" style="2" bestFit="1" customWidth="1"/>
    <col min="9221" max="9221" width="17.5703125" style="2" customWidth="1"/>
    <col min="9222" max="9472" width="8.85546875" style="2"/>
    <col min="9473" max="9473" width="10.28515625" style="2" customWidth="1"/>
    <col min="9474" max="9474" width="54" style="2" customWidth="1"/>
    <col min="9475" max="9475" width="10.5703125" style="2" bestFit="1" customWidth="1"/>
    <col min="9476" max="9476" width="8.85546875" style="2" bestFit="1" customWidth="1"/>
    <col min="9477" max="9477" width="17.5703125" style="2" customWidth="1"/>
    <col min="9478" max="9728" width="8.85546875" style="2"/>
    <col min="9729" max="9729" width="10.28515625" style="2" customWidth="1"/>
    <col min="9730" max="9730" width="54" style="2" customWidth="1"/>
    <col min="9731" max="9731" width="10.5703125" style="2" bestFit="1" customWidth="1"/>
    <col min="9732" max="9732" width="8.85546875" style="2" bestFit="1" customWidth="1"/>
    <col min="9733" max="9733" width="17.5703125" style="2" customWidth="1"/>
    <col min="9734" max="9984" width="8.85546875" style="2"/>
    <col min="9985" max="9985" width="10.28515625" style="2" customWidth="1"/>
    <col min="9986" max="9986" width="54" style="2" customWidth="1"/>
    <col min="9987" max="9987" width="10.5703125" style="2" bestFit="1" customWidth="1"/>
    <col min="9988" max="9988" width="8.85546875" style="2" bestFit="1" customWidth="1"/>
    <col min="9989" max="9989" width="17.5703125" style="2" customWidth="1"/>
    <col min="9990" max="10240" width="8.85546875" style="2"/>
    <col min="10241" max="10241" width="10.28515625" style="2" customWidth="1"/>
    <col min="10242" max="10242" width="54" style="2" customWidth="1"/>
    <col min="10243" max="10243" width="10.5703125" style="2" bestFit="1" customWidth="1"/>
    <col min="10244" max="10244" width="8.85546875" style="2" bestFit="1" customWidth="1"/>
    <col min="10245" max="10245" width="17.5703125" style="2" customWidth="1"/>
    <col min="10246" max="10496" width="8.85546875" style="2"/>
    <col min="10497" max="10497" width="10.28515625" style="2" customWidth="1"/>
    <col min="10498" max="10498" width="54" style="2" customWidth="1"/>
    <col min="10499" max="10499" width="10.5703125" style="2" bestFit="1" customWidth="1"/>
    <col min="10500" max="10500" width="8.85546875" style="2" bestFit="1" customWidth="1"/>
    <col min="10501" max="10501" width="17.5703125" style="2" customWidth="1"/>
    <col min="10502" max="10752" width="8.85546875" style="2"/>
    <col min="10753" max="10753" width="10.28515625" style="2" customWidth="1"/>
    <col min="10754" max="10754" width="54" style="2" customWidth="1"/>
    <col min="10755" max="10755" width="10.5703125" style="2" bestFit="1" customWidth="1"/>
    <col min="10756" max="10756" width="8.85546875" style="2" bestFit="1" customWidth="1"/>
    <col min="10757" max="10757" width="17.5703125" style="2" customWidth="1"/>
    <col min="10758" max="11008" width="8.85546875" style="2"/>
    <col min="11009" max="11009" width="10.28515625" style="2" customWidth="1"/>
    <col min="11010" max="11010" width="54" style="2" customWidth="1"/>
    <col min="11011" max="11011" width="10.5703125" style="2" bestFit="1" customWidth="1"/>
    <col min="11012" max="11012" width="8.85546875" style="2" bestFit="1" customWidth="1"/>
    <col min="11013" max="11013" width="17.5703125" style="2" customWidth="1"/>
    <col min="11014" max="11264" width="8.85546875" style="2"/>
    <col min="11265" max="11265" width="10.28515625" style="2" customWidth="1"/>
    <col min="11266" max="11266" width="54" style="2" customWidth="1"/>
    <col min="11267" max="11267" width="10.5703125" style="2" bestFit="1" customWidth="1"/>
    <col min="11268" max="11268" width="8.85546875" style="2" bestFit="1" customWidth="1"/>
    <col min="11269" max="11269" width="17.5703125" style="2" customWidth="1"/>
    <col min="11270" max="11520" width="8.85546875" style="2"/>
    <col min="11521" max="11521" width="10.28515625" style="2" customWidth="1"/>
    <col min="11522" max="11522" width="54" style="2" customWidth="1"/>
    <col min="11523" max="11523" width="10.5703125" style="2" bestFit="1" customWidth="1"/>
    <col min="11524" max="11524" width="8.85546875" style="2" bestFit="1" customWidth="1"/>
    <col min="11525" max="11525" width="17.5703125" style="2" customWidth="1"/>
    <col min="11526" max="11776" width="8.85546875" style="2"/>
    <col min="11777" max="11777" width="10.28515625" style="2" customWidth="1"/>
    <col min="11778" max="11778" width="54" style="2" customWidth="1"/>
    <col min="11779" max="11779" width="10.5703125" style="2" bestFit="1" customWidth="1"/>
    <col min="11780" max="11780" width="8.85546875" style="2" bestFit="1" customWidth="1"/>
    <col min="11781" max="11781" width="17.5703125" style="2" customWidth="1"/>
    <col min="11782" max="12032" width="8.85546875" style="2"/>
    <col min="12033" max="12033" width="10.28515625" style="2" customWidth="1"/>
    <col min="12034" max="12034" width="54" style="2" customWidth="1"/>
    <col min="12035" max="12035" width="10.5703125" style="2" bestFit="1" customWidth="1"/>
    <col min="12036" max="12036" width="8.85546875" style="2" bestFit="1" customWidth="1"/>
    <col min="12037" max="12037" width="17.5703125" style="2" customWidth="1"/>
    <col min="12038" max="12288" width="8.85546875" style="2"/>
    <col min="12289" max="12289" width="10.28515625" style="2" customWidth="1"/>
    <col min="12290" max="12290" width="54" style="2" customWidth="1"/>
    <col min="12291" max="12291" width="10.5703125" style="2" bestFit="1" customWidth="1"/>
    <col min="12292" max="12292" width="8.85546875" style="2" bestFit="1" customWidth="1"/>
    <col min="12293" max="12293" width="17.5703125" style="2" customWidth="1"/>
    <col min="12294" max="12544" width="8.85546875" style="2"/>
    <col min="12545" max="12545" width="10.28515625" style="2" customWidth="1"/>
    <col min="12546" max="12546" width="54" style="2" customWidth="1"/>
    <col min="12547" max="12547" width="10.5703125" style="2" bestFit="1" customWidth="1"/>
    <col min="12548" max="12548" width="8.85546875" style="2" bestFit="1" customWidth="1"/>
    <col min="12549" max="12549" width="17.5703125" style="2" customWidth="1"/>
    <col min="12550" max="12800" width="8.85546875" style="2"/>
    <col min="12801" max="12801" width="10.28515625" style="2" customWidth="1"/>
    <col min="12802" max="12802" width="54" style="2" customWidth="1"/>
    <col min="12803" max="12803" width="10.5703125" style="2" bestFit="1" customWidth="1"/>
    <col min="12804" max="12804" width="8.85546875" style="2" bestFit="1" customWidth="1"/>
    <col min="12805" max="12805" width="17.5703125" style="2" customWidth="1"/>
    <col min="12806" max="13056" width="8.85546875" style="2"/>
    <col min="13057" max="13057" width="10.28515625" style="2" customWidth="1"/>
    <col min="13058" max="13058" width="54" style="2" customWidth="1"/>
    <col min="13059" max="13059" width="10.5703125" style="2" bestFit="1" customWidth="1"/>
    <col min="13060" max="13060" width="8.85546875" style="2" bestFit="1" customWidth="1"/>
    <col min="13061" max="13061" width="17.5703125" style="2" customWidth="1"/>
    <col min="13062" max="13312" width="8.85546875" style="2"/>
    <col min="13313" max="13313" width="10.28515625" style="2" customWidth="1"/>
    <col min="13314" max="13314" width="54" style="2" customWidth="1"/>
    <col min="13315" max="13315" width="10.5703125" style="2" bestFit="1" customWidth="1"/>
    <col min="13316" max="13316" width="8.85546875" style="2" bestFit="1" customWidth="1"/>
    <col min="13317" max="13317" width="17.5703125" style="2" customWidth="1"/>
    <col min="13318" max="13568" width="8.85546875" style="2"/>
    <col min="13569" max="13569" width="10.28515625" style="2" customWidth="1"/>
    <col min="13570" max="13570" width="54" style="2" customWidth="1"/>
    <col min="13571" max="13571" width="10.5703125" style="2" bestFit="1" customWidth="1"/>
    <col min="13572" max="13572" width="8.85546875" style="2" bestFit="1" customWidth="1"/>
    <col min="13573" max="13573" width="17.5703125" style="2" customWidth="1"/>
    <col min="13574" max="13824" width="8.85546875" style="2"/>
    <col min="13825" max="13825" width="10.28515625" style="2" customWidth="1"/>
    <col min="13826" max="13826" width="54" style="2" customWidth="1"/>
    <col min="13827" max="13827" width="10.5703125" style="2" bestFit="1" customWidth="1"/>
    <col min="13828" max="13828" width="8.85546875" style="2" bestFit="1" customWidth="1"/>
    <col min="13829" max="13829" width="17.5703125" style="2" customWidth="1"/>
    <col min="13830" max="14080" width="8.85546875" style="2"/>
    <col min="14081" max="14081" width="10.28515625" style="2" customWidth="1"/>
    <col min="14082" max="14082" width="54" style="2" customWidth="1"/>
    <col min="14083" max="14083" width="10.5703125" style="2" bestFit="1" customWidth="1"/>
    <col min="14084" max="14084" width="8.85546875" style="2" bestFit="1" customWidth="1"/>
    <col min="14085" max="14085" width="17.5703125" style="2" customWidth="1"/>
    <col min="14086" max="14336" width="8.85546875" style="2"/>
    <col min="14337" max="14337" width="10.28515625" style="2" customWidth="1"/>
    <col min="14338" max="14338" width="54" style="2" customWidth="1"/>
    <col min="14339" max="14339" width="10.5703125" style="2" bestFit="1" customWidth="1"/>
    <col min="14340" max="14340" width="8.85546875" style="2" bestFit="1" customWidth="1"/>
    <col min="14341" max="14341" width="17.5703125" style="2" customWidth="1"/>
    <col min="14342" max="14592" width="8.85546875" style="2"/>
    <col min="14593" max="14593" width="10.28515625" style="2" customWidth="1"/>
    <col min="14594" max="14594" width="54" style="2" customWidth="1"/>
    <col min="14595" max="14595" width="10.5703125" style="2" bestFit="1" customWidth="1"/>
    <col min="14596" max="14596" width="8.85546875" style="2" bestFit="1" customWidth="1"/>
    <col min="14597" max="14597" width="17.5703125" style="2" customWidth="1"/>
    <col min="14598" max="14848" width="8.85546875" style="2"/>
    <col min="14849" max="14849" width="10.28515625" style="2" customWidth="1"/>
    <col min="14850" max="14850" width="54" style="2" customWidth="1"/>
    <col min="14851" max="14851" width="10.5703125" style="2" bestFit="1" customWidth="1"/>
    <col min="14852" max="14852" width="8.85546875" style="2" bestFit="1" customWidth="1"/>
    <col min="14853" max="14853" width="17.5703125" style="2" customWidth="1"/>
    <col min="14854" max="15104" width="8.85546875" style="2"/>
    <col min="15105" max="15105" width="10.28515625" style="2" customWidth="1"/>
    <col min="15106" max="15106" width="54" style="2" customWidth="1"/>
    <col min="15107" max="15107" width="10.5703125" style="2" bestFit="1" customWidth="1"/>
    <col min="15108" max="15108" width="8.85546875" style="2" bestFit="1" customWidth="1"/>
    <col min="15109" max="15109" width="17.5703125" style="2" customWidth="1"/>
    <col min="15110" max="15360" width="8.85546875" style="2"/>
    <col min="15361" max="15361" width="10.28515625" style="2" customWidth="1"/>
    <col min="15362" max="15362" width="54" style="2" customWidth="1"/>
    <col min="15363" max="15363" width="10.5703125" style="2" bestFit="1" customWidth="1"/>
    <col min="15364" max="15364" width="8.85546875" style="2" bestFit="1" customWidth="1"/>
    <col min="15365" max="15365" width="17.5703125" style="2" customWidth="1"/>
    <col min="15366" max="15616" width="8.85546875" style="2"/>
    <col min="15617" max="15617" width="10.28515625" style="2" customWidth="1"/>
    <col min="15618" max="15618" width="54" style="2" customWidth="1"/>
    <col min="15619" max="15619" width="10.5703125" style="2" bestFit="1" customWidth="1"/>
    <col min="15620" max="15620" width="8.85546875" style="2" bestFit="1" customWidth="1"/>
    <col min="15621" max="15621" width="17.5703125" style="2" customWidth="1"/>
    <col min="15622" max="15872" width="8.85546875" style="2"/>
    <col min="15873" max="15873" width="10.28515625" style="2" customWidth="1"/>
    <col min="15874" max="15874" width="54" style="2" customWidth="1"/>
    <col min="15875" max="15875" width="10.5703125" style="2" bestFit="1" customWidth="1"/>
    <col min="15876" max="15876" width="8.85546875" style="2" bestFit="1" customWidth="1"/>
    <col min="15877" max="15877" width="17.5703125" style="2" customWidth="1"/>
    <col min="15878" max="16128" width="8.85546875" style="2"/>
    <col min="16129" max="16129" width="10.28515625" style="2" customWidth="1"/>
    <col min="16130" max="16130" width="54" style="2" customWidth="1"/>
    <col min="16131" max="16131" width="10.5703125" style="2" bestFit="1" customWidth="1"/>
    <col min="16132" max="16132" width="8.85546875" style="2" bestFit="1" customWidth="1"/>
    <col min="16133" max="16133" width="17.5703125" style="2" customWidth="1"/>
    <col min="16134" max="16384" width="8.85546875" style="2"/>
  </cols>
  <sheetData>
    <row r="2" spans="1:7" ht="18.75">
      <c r="A2" s="85" t="s">
        <v>37</v>
      </c>
      <c r="B2" s="85"/>
      <c r="C2" s="85"/>
      <c r="D2" s="85"/>
      <c r="E2" s="85"/>
      <c r="F2" s="6"/>
      <c r="G2" s="1"/>
    </row>
    <row r="3" spans="1:7" ht="15.75">
      <c r="A3" s="54"/>
      <c r="B3" s="54"/>
      <c r="C3" s="54"/>
      <c r="D3" s="54"/>
      <c r="E3" s="54"/>
    </row>
    <row r="4" spans="1:7" ht="18.75">
      <c r="A4" s="86" t="s">
        <v>92</v>
      </c>
      <c r="B4" s="86"/>
      <c r="C4" s="86"/>
      <c r="D4" s="86"/>
      <c r="E4" s="86"/>
      <c r="F4" s="54"/>
      <c r="G4" s="54"/>
    </row>
    <row r="6" spans="1:7" ht="38.25">
      <c r="A6" s="3" t="s">
        <v>93</v>
      </c>
      <c r="B6" s="4" t="s">
        <v>0</v>
      </c>
      <c r="C6" s="5" t="s">
        <v>94</v>
      </c>
      <c r="D6" s="5" t="s">
        <v>1</v>
      </c>
      <c r="E6" s="4" t="s">
        <v>2</v>
      </c>
    </row>
    <row r="7" spans="1:7">
      <c r="A7" s="3"/>
      <c r="B7" s="4"/>
      <c r="C7" s="5"/>
      <c r="D7" s="5"/>
      <c r="E7" s="4"/>
    </row>
    <row r="8" spans="1:7" ht="15.75">
      <c r="A8" s="82" t="s">
        <v>95</v>
      </c>
      <c r="B8" s="83"/>
      <c r="C8" s="83"/>
      <c r="D8" s="83"/>
      <c r="E8" s="84"/>
    </row>
    <row r="9" spans="1:7" ht="15">
      <c r="A9" s="8"/>
      <c r="B9" s="10"/>
      <c r="C9" s="9"/>
      <c r="D9" s="9"/>
      <c r="E9" s="10"/>
    </row>
    <row r="10" spans="1:7" ht="15.75">
      <c r="A10" s="5" t="s">
        <v>38</v>
      </c>
      <c r="B10" s="53" t="s">
        <v>39</v>
      </c>
      <c r="C10" s="9"/>
      <c r="D10" s="9"/>
      <c r="E10" s="10"/>
    </row>
    <row r="11" spans="1:7" ht="101.25">
      <c r="A11" s="7"/>
      <c r="B11" s="38" t="s">
        <v>40</v>
      </c>
      <c r="C11" s="9"/>
      <c r="D11" s="9"/>
      <c r="E11" s="10"/>
    </row>
    <row r="12" spans="1:7" ht="15">
      <c r="A12" s="7"/>
      <c r="B12" s="39" t="s">
        <v>41</v>
      </c>
      <c r="C12" s="9"/>
      <c r="D12" s="9"/>
      <c r="E12" s="10"/>
    </row>
    <row r="13" spans="1:7" ht="15">
      <c r="A13" s="7"/>
      <c r="B13" s="39" t="s">
        <v>42</v>
      </c>
      <c r="C13" s="9"/>
      <c r="D13" s="9"/>
      <c r="E13" s="10"/>
    </row>
    <row r="14" spans="1:7" ht="15">
      <c r="A14" s="7"/>
      <c r="B14" s="39" t="s">
        <v>43</v>
      </c>
      <c r="C14" s="9"/>
      <c r="D14" s="9"/>
      <c r="E14" s="10"/>
    </row>
    <row r="15" spans="1:7" ht="15">
      <c r="A15" s="7"/>
      <c r="B15" s="39" t="s">
        <v>44</v>
      </c>
      <c r="C15" s="9"/>
      <c r="D15" s="9"/>
      <c r="E15" s="10"/>
    </row>
    <row r="16" spans="1:7" ht="15">
      <c r="A16" s="7"/>
      <c r="B16" s="39" t="s">
        <v>45</v>
      </c>
      <c r="C16" s="9"/>
      <c r="D16" s="9"/>
      <c r="E16" s="10"/>
    </row>
    <row r="17" spans="1:5" ht="15">
      <c r="A17" s="7"/>
      <c r="B17" s="39" t="s">
        <v>46</v>
      </c>
      <c r="C17" s="9"/>
      <c r="D17" s="9"/>
      <c r="E17" s="10"/>
    </row>
    <row r="18" spans="1:5" ht="15">
      <c r="A18" s="7"/>
      <c r="B18" s="39" t="s">
        <v>47</v>
      </c>
      <c r="C18" s="9"/>
      <c r="D18" s="9"/>
      <c r="E18" s="10"/>
    </row>
    <row r="19" spans="1:5" ht="15">
      <c r="A19" s="7"/>
      <c r="B19" s="39" t="s">
        <v>46</v>
      </c>
      <c r="C19" s="9"/>
      <c r="D19" s="9"/>
      <c r="E19" s="10"/>
    </row>
    <row r="20" spans="1:5" ht="15">
      <c r="A20" s="7"/>
      <c r="B20" s="39" t="s">
        <v>48</v>
      </c>
      <c r="C20" s="9"/>
      <c r="D20" s="9"/>
      <c r="E20" s="10"/>
    </row>
    <row r="21" spans="1:5" ht="42.75">
      <c r="A21" s="7"/>
      <c r="B21" s="39" t="s">
        <v>49</v>
      </c>
      <c r="C21" s="9"/>
      <c r="D21" s="9"/>
      <c r="E21" s="10"/>
    </row>
    <row r="22" spans="1:5" ht="15">
      <c r="A22" s="7"/>
      <c r="B22" s="39" t="s">
        <v>50</v>
      </c>
      <c r="C22" s="9"/>
      <c r="D22" s="9"/>
      <c r="E22" s="10"/>
    </row>
    <row r="23" spans="1:5" ht="15">
      <c r="A23" s="7"/>
      <c r="B23" s="39" t="s">
        <v>51</v>
      </c>
      <c r="C23" s="9"/>
      <c r="D23" s="9"/>
      <c r="E23" s="10"/>
    </row>
    <row r="24" spans="1:5" ht="15">
      <c r="A24" s="7"/>
      <c r="B24" s="39" t="s">
        <v>52</v>
      </c>
      <c r="C24" s="9"/>
      <c r="D24" s="9"/>
      <c r="E24" s="10"/>
    </row>
    <row r="25" spans="1:5" ht="15">
      <c r="A25" s="7"/>
      <c r="B25" s="39" t="s">
        <v>53</v>
      </c>
      <c r="C25" s="9"/>
      <c r="D25" s="9"/>
      <c r="E25" s="10"/>
    </row>
    <row r="26" spans="1:5" ht="28.5">
      <c r="A26" s="7"/>
      <c r="B26" s="39" t="s">
        <v>54</v>
      </c>
      <c r="C26" s="9"/>
      <c r="D26" s="9"/>
      <c r="E26" s="10"/>
    </row>
    <row r="27" spans="1:5" ht="15">
      <c r="A27" s="7"/>
      <c r="B27" s="39" t="s">
        <v>55</v>
      </c>
      <c r="C27" s="9"/>
      <c r="D27" s="9"/>
      <c r="E27" s="10"/>
    </row>
    <row r="28" spans="1:5" ht="15">
      <c r="A28" s="7"/>
      <c r="B28" s="39" t="s">
        <v>56</v>
      </c>
      <c r="C28" s="9"/>
      <c r="D28" s="9"/>
      <c r="E28" s="10"/>
    </row>
    <row r="29" spans="1:5" ht="15">
      <c r="A29" s="7"/>
      <c r="B29" s="39" t="s">
        <v>57</v>
      </c>
      <c r="C29" s="9"/>
      <c r="D29" s="9"/>
      <c r="E29" s="10"/>
    </row>
    <row r="30" spans="1:5" ht="28.5">
      <c r="A30" s="7"/>
      <c r="B30" s="39" t="s">
        <v>58</v>
      </c>
      <c r="C30" s="9"/>
      <c r="D30" s="9"/>
      <c r="E30" s="10"/>
    </row>
    <row r="31" spans="1:5" ht="15">
      <c r="A31" s="7"/>
      <c r="B31" s="39" t="s">
        <v>59</v>
      </c>
      <c r="C31" s="9"/>
      <c r="D31" s="9"/>
      <c r="E31" s="10"/>
    </row>
    <row r="32" spans="1:5" ht="15">
      <c r="A32" s="7"/>
      <c r="B32" s="39" t="s">
        <v>60</v>
      </c>
      <c r="C32" s="9"/>
      <c r="D32" s="9"/>
      <c r="E32" s="10"/>
    </row>
    <row r="33" spans="1:5" ht="87.75">
      <c r="A33" s="7"/>
      <c r="B33" s="38" t="s">
        <v>61</v>
      </c>
      <c r="C33" s="9"/>
      <c r="D33" s="9"/>
      <c r="E33" s="10"/>
    </row>
    <row r="34" spans="1:5" ht="15">
      <c r="A34" s="7"/>
      <c r="B34" s="40"/>
      <c r="C34" s="9"/>
      <c r="D34" s="9"/>
      <c r="E34" s="10"/>
    </row>
    <row r="35" spans="1:5" ht="73.5">
      <c r="A35" s="7"/>
      <c r="B35" s="38" t="s">
        <v>62</v>
      </c>
      <c r="C35" s="9"/>
      <c r="D35" s="9"/>
      <c r="E35" s="10"/>
    </row>
    <row r="36" spans="1:5" ht="42.75">
      <c r="A36" s="7"/>
      <c r="B36" s="39" t="s">
        <v>63</v>
      </c>
      <c r="C36" s="9"/>
      <c r="D36" s="9"/>
      <c r="E36" s="10"/>
    </row>
    <row r="37" spans="1:5" ht="60">
      <c r="A37" s="7"/>
      <c r="B37" s="41" t="s">
        <v>64</v>
      </c>
      <c r="C37" s="9"/>
      <c r="D37" s="9"/>
      <c r="E37" s="10"/>
    </row>
    <row r="38" spans="1:5" ht="31.5">
      <c r="A38" s="7"/>
      <c r="B38" s="41" t="s">
        <v>65</v>
      </c>
      <c r="C38" s="9"/>
      <c r="D38" s="9"/>
      <c r="E38" s="10"/>
    </row>
    <row r="39" spans="1:5" ht="45">
      <c r="A39" s="7"/>
      <c r="B39" s="39" t="s">
        <v>66</v>
      </c>
      <c r="C39" s="9"/>
      <c r="D39" s="9"/>
      <c r="E39" s="10"/>
    </row>
    <row r="40" spans="1:5" ht="15">
      <c r="A40" s="7"/>
      <c r="B40" s="39" t="s">
        <v>67</v>
      </c>
      <c r="C40" s="9"/>
      <c r="D40" s="9"/>
      <c r="E40" s="10"/>
    </row>
    <row r="41" spans="1:5" ht="15">
      <c r="A41" s="7"/>
      <c r="B41" s="39" t="s">
        <v>68</v>
      </c>
      <c r="C41" s="9"/>
      <c r="D41" s="9"/>
      <c r="E41" s="10"/>
    </row>
    <row r="42" spans="1:5" ht="15">
      <c r="A42" s="7"/>
      <c r="B42" s="39" t="s">
        <v>69</v>
      </c>
      <c r="C42" s="9"/>
      <c r="D42" s="9"/>
      <c r="E42" s="10"/>
    </row>
    <row r="43" spans="1:5" ht="42.75">
      <c r="A43" s="7"/>
      <c r="B43" s="39" t="s">
        <v>70</v>
      </c>
      <c r="C43" s="9"/>
      <c r="D43" s="9"/>
      <c r="E43" s="10"/>
    </row>
    <row r="44" spans="1:5" ht="15">
      <c r="A44" s="7"/>
      <c r="B44" s="38" t="s">
        <v>71</v>
      </c>
      <c r="C44" s="9"/>
      <c r="D44" s="9"/>
      <c r="E44" s="10"/>
    </row>
    <row r="45" spans="1:5" ht="42.75">
      <c r="A45" s="7"/>
      <c r="B45" s="39" t="s">
        <v>72</v>
      </c>
      <c r="C45" s="9"/>
      <c r="D45" s="9"/>
      <c r="E45" s="10"/>
    </row>
    <row r="46" spans="1:5" ht="42.75">
      <c r="A46" s="7"/>
      <c r="B46" s="39" t="s">
        <v>73</v>
      </c>
      <c r="C46" s="9"/>
      <c r="D46" s="9"/>
      <c r="E46" s="10"/>
    </row>
    <row r="47" spans="1:5" ht="15">
      <c r="A47" s="7"/>
      <c r="B47" s="39" t="s">
        <v>74</v>
      </c>
      <c r="C47" s="9"/>
      <c r="D47" s="9"/>
      <c r="E47" s="10"/>
    </row>
    <row r="48" spans="1:5" ht="28.5">
      <c r="A48" s="7"/>
      <c r="B48" s="39" t="s">
        <v>75</v>
      </c>
      <c r="C48" s="9"/>
      <c r="D48" s="9"/>
      <c r="E48" s="10"/>
    </row>
    <row r="49" spans="1:5" ht="15">
      <c r="A49" s="7"/>
      <c r="B49" s="39" t="s">
        <v>76</v>
      </c>
      <c r="C49" s="9"/>
      <c r="D49" s="9"/>
      <c r="E49" s="10"/>
    </row>
    <row r="50" spans="1:5" ht="28.5">
      <c r="A50" s="7"/>
      <c r="B50" s="39" t="s">
        <v>75</v>
      </c>
      <c r="C50" s="9"/>
      <c r="D50" s="9"/>
      <c r="E50" s="10"/>
    </row>
    <row r="51" spans="1:5" ht="42.75">
      <c r="A51" s="7"/>
      <c r="B51" s="39" t="s">
        <v>77</v>
      </c>
      <c r="C51" s="9"/>
      <c r="D51" s="9"/>
      <c r="E51" s="10"/>
    </row>
    <row r="52" spans="1:5" ht="15">
      <c r="A52" s="7"/>
      <c r="B52" s="39" t="s">
        <v>78</v>
      </c>
      <c r="C52" s="9"/>
      <c r="D52" s="9"/>
      <c r="E52" s="10"/>
    </row>
    <row r="53" spans="1:5" ht="28.5">
      <c r="A53" s="7"/>
      <c r="B53" s="39" t="s">
        <v>79</v>
      </c>
      <c r="C53" s="9"/>
      <c r="D53" s="9"/>
      <c r="E53" s="10"/>
    </row>
    <row r="54" spans="1:5" ht="28.5">
      <c r="A54" s="7"/>
      <c r="B54" s="39" t="s">
        <v>80</v>
      </c>
      <c r="C54" s="9"/>
      <c r="D54" s="9"/>
      <c r="E54" s="10"/>
    </row>
    <row r="55" spans="1:5" ht="15">
      <c r="A55" s="7"/>
      <c r="B55" s="39" t="s">
        <v>81</v>
      </c>
      <c r="C55" s="9"/>
      <c r="D55" s="9"/>
      <c r="E55" s="10"/>
    </row>
    <row r="56" spans="1:5" ht="15">
      <c r="A56" s="7"/>
      <c r="B56" s="39" t="s">
        <v>82</v>
      </c>
      <c r="C56" s="9"/>
      <c r="D56" s="9"/>
      <c r="E56" s="10"/>
    </row>
    <row r="57" spans="1:5" ht="15">
      <c r="A57" s="7"/>
      <c r="B57" s="39" t="s">
        <v>83</v>
      </c>
      <c r="C57" s="9"/>
      <c r="D57" s="9"/>
      <c r="E57" s="10"/>
    </row>
    <row r="58" spans="1:5" ht="15">
      <c r="A58" s="7"/>
      <c r="B58" s="39" t="s">
        <v>84</v>
      </c>
      <c r="C58" s="9"/>
      <c r="D58" s="9"/>
      <c r="E58" s="10"/>
    </row>
    <row r="59" spans="1:5" ht="15">
      <c r="A59" s="7"/>
      <c r="B59" s="39" t="s">
        <v>85</v>
      </c>
      <c r="C59" s="9"/>
      <c r="D59" s="9"/>
      <c r="E59" s="10"/>
    </row>
    <row r="60" spans="1:5" ht="28.5">
      <c r="A60" s="7"/>
      <c r="B60" s="39" t="s">
        <v>86</v>
      </c>
      <c r="C60" s="9"/>
      <c r="D60" s="9"/>
      <c r="E60" s="10"/>
    </row>
    <row r="61" spans="1:5" ht="71.25">
      <c r="A61" s="7"/>
      <c r="B61" s="39" t="s">
        <v>87</v>
      </c>
      <c r="C61" s="9"/>
      <c r="D61" s="9"/>
      <c r="E61" s="10"/>
    </row>
    <row r="62" spans="1:5" ht="30">
      <c r="A62" s="7"/>
      <c r="B62" s="38" t="s">
        <v>88</v>
      </c>
      <c r="C62" s="11">
        <v>3063200</v>
      </c>
      <c r="D62" s="9"/>
      <c r="E62" s="10"/>
    </row>
    <row r="63" spans="1:5" ht="14.25">
      <c r="A63" s="8"/>
      <c r="B63" s="42" t="s">
        <v>96</v>
      </c>
      <c r="C63" s="43">
        <f>C62*10%</f>
        <v>306320</v>
      </c>
      <c r="D63" s="43"/>
      <c r="E63" s="10"/>
    </row>
    <row r="64" spans="1:5" ht="14.25">
      <c r="A64" s="8"/>
      <c r="B64" s="42" t="s">
        <v>3</v>
      </c>
      <c r="C64" s="43">
        <f>SUM(C62:C63)</f>
        <v>3369520</v>
      </c>
      <c r="D64" s="43"/>
      <c r="E64" s="10"/>
    </row>
    <row r="65" spans="1:5" ht="14.25">
      <c r="A65" s="8"/>
      <c r="B65" s="42" t="s">
        <v>97</v>
      </c>
      <c r="C65" s="43">
        <f>C64*12%</f>
        <v>404342.39999999997</v>
      </c>
      <c r="D65" s="43"/>
      <c r="E65" s="10"/>
    </row>
    <row r="66" spans="1:5" ht="15">
      <c r="A66" s="8"/>
      <c r="B66" s="44" t="s">
        <v>98</v>
      </c>
      <c r="C66" s="45">
        <f>SUM(C64:C65)</f>
        <v>3773862.4</v>
      </c>
      <c r="D66" s="9" t="s">
        <v>99</v>
      </c>
      <c r="E66" s="10"/>
    </row>
    <row r="67" spans="1:5" ht="15">
      <c r="A67" s="8"/>
      <c r="B67" s="42"/>
      <c r="C67" s="9"/>
      <c r="D67" s="9"/>
      <c r="E67" s="10"/>
    </row>
    <row r="68" spans="1:5" ht="85.5">
      <c r="A68" s="5" t="s">
        <v>89</v>
      </c>
      <c r="B68" s="39" t="s">
        <v>90</v>
      </c>
      <c r="C68" s="9"/>
      <c r="D68" s="9"/>
      <c r="E68" s="10"/>
    </row>
    <row r="69" spans="1:5" ht="15">
      <c r="A69" s="5"/>
      <c r="B69" s="39" t="s">
        <v>91</v>
      </c>
      <c r="C69" s="9"/>
      <c r="D69" s="9"/>
      <c r="E69" s="10"/>
    </row>
    <row r="70" spans="1:5" ht="15">
      <c r="A70" s="7"/>
      <c r="B70" s="42" t="s">
        <v>100</v>
      </c>
      <c r="C70" s="11">
        <v>39200</v>
      </c>
      <c r="D70" s="9"/>
      <c r="E70" s="10"/>
    </row>
    <row r="71" spans="1:5" ht="14.25">
      <c r="A71" s="8"/>
      <c r="B71" s="42" t="s">
        <v>96</v>
      </c>
      <c r="C71" s="43">
        <f>C70*10%</f>
        <v>3920</v>
      </c>
      <c r="D71" s="43"/>
      <c r="E71" s="10"/>
    </row>
    <row r="72" spans="1:5" ht="14.25">
      <c r="A72" s="8"/>
      <c r="B72" s="42" t="s">
        <v>3</v>
      </c>
      <c r="C72" s="43">
        <f>SUM(C70:C71)</f>
        <v>43120</v>
      </c>
      <c r="D72" s="43"/>
      <c r="E72" s="10"/>
    </row>
    <row r="73" spans="1:5" ht="14.25">
      <c r="A73" s="8"/>
      <c r="B73" s="42" t="s">
        <v>97</v>
      </c>
      <c r="C73" s="43">
        <f>C72*12%</f>
        <v>5174.3999999999996</v>
      </c>
      <c r="D73" s="43"/>
      <c r="E73" s="10"/>
    </row>
    <row r="74" spans="1:5" ht="15">
      <c r="A74" s="8"/>
      <c r="B74" s="44" t="s">
        <v>98</v>
      </c>
      <c r="C74" s="45">
        <f>SUM(C72:C73)</f>
        <v>48294.400000000001</v>
      </c>
      <c r="D74" s="9" t="s">
        <v>101</v>
      </c>
      <c r="E74" s="10"/>
    </row>
    <row r="75" spans="1:5" ht="15">
      <c r="A75" s="8"/>
      <c r="B75" s="10"/>
      <c r="C75" s="9"/>
      <c r="D75" s="9"/>
      <c r="E75" s="10"/>
    </row>
  </sheetData>
  <mergeCells count="5">
    <mergeCell ref="A8:E8"/>
    <mergeCell ref="A2:E2"/>
    <mergeCell ref="A3:E3"/>
    <mergeCell ref="A4:E4"/>
    <mergeCell ref="F4:G4"/>
  </mergeCells>
  <pageMargins left="0.70866141732283472" right="0.70866141732283472" top="0.74803149606299213" bottom="0.94488188976377963" header="0.31496062992125984" footer="0.31496062992125984"/>
  <pageSetup paperSize="9" scale="85"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dimension ref="A2:E21"/>
  <sheetViews>
    <sheetView topLeftCell="A10" workbookViewId="0">
      <selection activeCell="D13" sqref="D13:E13"/>
    </sheetView>
  </sheetViews>
  <sheetFormatPr defaultRowHeight="15"/>
  <cols>
    <col min="2" max="2" width="39.42578125" customWidth="1"/>
    <col min="3" max="3" width="7.7109375" customWidth="1"/>
    <col min="4" max="4" width="11.7109375" customWidth="1"/>
    <col min="5" max="5" width="19.7109375" customWidth="1"/>
  </cols>
  <sheetData>
    <row r="2" spans="1:5" ht="66" customHeight="1">
      <c r="A2" s="89" t="s">
        <v>102</v>
      </c>
      <c r="B2" s="90"/>
      <c r="C2" s="90"/>
      <c r="D2" s="90"/>
      <c r="E2" s="91"/>
    </row>
    <row r="3" spans="1:5" ht="54" customHeight="1">
      <c r="A3" s="46">
        <v>1</v>
      </c>
      <c r="B3" s="47" t="s">
        <v>103</v>
      </c>
      <c r="C3" s="48" t="s">
        <v>104</v>
      </c>
      <c r="D3" s="92" t="s">
        <v>105</v>
      </c>
      <c r="E3" s="93"/>
    </row>
    <row r="4" spans="1:5" ht="30.6" customHeight="1">
      <c r="A4" s="46">
        <v>2</v>
      </c>
      <c r="B4" s="47" t="s">
        <v>106</v>
      </c>
      <c r="C4" s="48" t="s">
        <v>104</v>
      </c>
      <c r="D4" s="94" t="s">
        <v>107</v>
      </c>
      <c r="E4" s="94"/>
    </row>
    <row r="5" spans="1:5" ht="22.15" customHeight="1">
      <c r="A5" s="46">
        <v>3</v>
      </c>
      <c r="B5" s="47" t="s">
        <v>108</v>
      </c>
      <c r="C5" s="49" t="s">
        <v>5</v>
      </c>
      <c r="D5" s="87">
        <v>940159042</v>
      </c>
      <c r="E5" s="88"/>
    </row>
    <row r="6" spans="1:5" ht="16.5">
      <c r="A6" s="46">
        <v>4</v>
      </c>
      <c r="B6" s="47" t="s">
        <v>109</v>
      </c>
      <c r="C6" s="48" t="s">
        <v>104</v>
      </c>
      <c r="D6" s="95" t="s">
        <v>110</v>
      </c>
      <c r="E6" s="95"/>
    </row>
    <row r="7" spans="1:5" ht="16.5">
      <c r="A7" s="46">
        <v>5</v>
      </c>
      <c r="B7" s="47" t="s">
        <v>111</v>
      </c>
      <c r="C7" s="49" t="s">
        <v>5</v>
      </c>
      <c r="D7" s="87">
        <v>845296994</v>
      </c>
      <c r="E7" s="88"/>
    </row>
    <row r="8" spans="1:5" ht="22.9" customHeight="1">
      <c r="A8" s="98">
        <v>6</v>
      </c>
      <c r="B8" s="50" t="s">
        <v>112</v>
      </c>
      <c r="C8" s="48"/>
      <c r="D8" s="101"/>
      <c r="E8" s="101"/>
    </row>
    <row r="9" spans="1:5" ht="16.5">
      <c r="A9" s="99"/>
      <c r="B9" s="47" t="s">
        <v>113</v>
      </c>
      <c r="C9" s="49" t="s">
        <v>5</v>
      </c>
      <c r="D9" s="87">
        <v>16229548.470000001</v>
      </c>
      <c r="E9" s="88"/>
    </row>
    <row r="10" spans="1:5" ht="36" customHeight="1">
      <c r="A10" s="99"/>
      <c r="B10" s="47" t="s">
        <v>114</v>
      </c>
      <c r="C10" s="49" t="s">
        <v>5</v>
      </c>
      <c r="D10" s="87">
        <v>0</v>
      </c>
      <c r="E10" s="88"/>
    </row>
    <row r="11" spans="1:5" ht="34.15" customHeight="1">
      <c r="A11" s="100"/>
      <c r="B11" s="47" t="s">
        <v>115</v>
      </c>
      <c r="C11" s="49" t="s">
        <v>5</v>
      </c>
      <c r="D11" s="102">
        <v>0</v>
      </c>
      <c r="E11" s="103"/>
    </row>
    <row r="12" spans="1:5" ht="30.6" customHeight="1">
      <c r="A12" s="98">
        <v>7</v>
      </c>
      <c r="B12" s="50" t="s">
        <v>116</v>
      </c>
      <c r="C12" s="48" t="s">
        <v>104</v>
      </c>
      <c r="D12" s="51"/>
      <c r="E12" s="52"/>
    </row>
    <row r="13" spans="1:5" ht="16.5">
      <c r="A13" s="99"/>
      <c r="B13" s="47" t="s">
        <v>117</v>
      </c>
      <c r="C13" s="49" t="s">
        <v>5</v>
      </c>
      <c r="D13" s="87" t="e">
        <f>+'Ph-II Schedule'!#REF!</f>
        <v>#REF!</v>
      </c>
      <c r="E13" s="88"/>
    </row>
    <row r="14" spans="1:5" ht="37.9" customHeight="1">
      <c r="A14" s="99"/>
      <c r="B14" s="47" t="s">
        <v>118</v>
      </c>
      <c r="C14" s="49" t="s">
        <v>5</v>
      </c>
      <c r="D14" s="87">
        <f>[1]SS!F18-[1]SS!L18</f>
        <v>0</v>
      </c>
      <c r="E14" s="88"/>
    </row>
    <row r="15" spans="1:5" ht="16.5">
      <c r="A15" s="100"/>
      <c r="B15" s="47" t="s">
        <v>119</v>
      </c>
      <c r="C15" s="49" t="s">
        <v>5</v>
      </c>
      <c r="D15" s="87">
        <f>[1]E.Q.S.!K46</f>
        <v>0</v>
      </c>
      <c r="E15" s="88"/>
    </row>
    <row r="16" spans="1:5" ht="26.45" customHeight="1">
      <c r="A16" s="46">
        <v>8</v>
      </c>
      <c r="B16" s="47" t="s">
        <v>120</v>
      </c>
      <c r="C16" s="49" t="s">
        <v>5</v>
      </c>
      <c r="D16" s="87">
        <v>157379017.13</v>
      </c>
      <c r="E16" s="88"/>
    </row>
    <row r="17" spans="1:5" ht="34.15" customHeight="1">
      <c r="A17" s="46">
        <v>9</v>
      </c>
      <c r="B17" s="47" t="s">
        <v>121</v>
      </c>
      <c r="C17" s="49" t="s">
        <v>5</v>
      </c>
      <c r="D17" s="87">
        <f>D5-D16</f>
        <v>782780024.87</v>
      </c>
      <c r="E17" s="88"/>
    </row>
    <row r="18" spans="1:5" ht="48" customHeight="1">
      <c r="A18" s="46">
        <v>10</v>
      </c>
      <c r="B18" s="47" t="s">
        <v>122</v>
      </c>
      <c r="C18" s="49" t="s">
        <v>5</v>
      </c>
      <c r="D18" s="87">
        <f>D17+D16</f>
        <v>940159042</v>
      </c>
      <c r="E18" s="88"/>
    </row>
    <row r="19" spans="1:5" ht="37.9" customHeight="1">
      <c r="A19" s="46">
        <v>11</v>
      </c>
      <c r="B19" s="47" t="s">
        <v>123</v>
      </c>
      <c r="C19" s="49" t="s">
        <v>124</v>
      </c>
      <c r="D19" s="104" t="e">
        <f>ROUND((D13+D9)/D7*100,2)&amp;"%"</f>
        <v>#REF!</v>
      </c>
      <c r="E19" s="105"/>
    </row>
    <row r="20" spans="1:5" ht="45" customHeight="1">
      <c r="A20" s="46">
        <v>12</v>
      </c>
      <c r="B20" s="47" t="s">
        <v>125</v>
      </c>
      <c r="C20" s="49" t="s">
        <v>124</v>
      </c>
      <c r="D20" s="106" t="str">
        <f>ROUND((D14+D10)/D7*100,2)&amp;"%"</f>
        <v>0%</v>
      </c>
      <c r="E20" s="106"/>
    </row>
    <row r="21" spans="1:5" ht="57.6" customHeight="1">
      <c r="A21" s="46">
        <v>13</v>
      </c>
      <c r="B21" s="47" t="s">
        <v>126</v>
      </c>
      <c r="C21" s="49" t="s">
        <v>124</v>
      </c>
      <c r="D21" s="96">
        <f>ROUND((D18-D5)/D5,2)</f>
        <v>0</v>
      </c>
      <c r="E21" s="97"/>
    </row>
  </sheetData>
  <mergeCells count="21">
    <mergeCell ref="D21:E21"/>
    <mergeCell ref="A8:A11"/>
    <mergeCell ref="D8:E8"/>
    <mergeCell ref="D9:E9"/>
    <mergeCell ref="D10:E10"/>
    <mergeCell ref="D11:E11"/>
    <mergeCell ref="A12:A15"/>
    <mergeCell ref="D13:E13"/>
    <mergeCell ref="D14:E14"/>
    <mergeCell ref="D15:E15"/>
    <mergeCell ref="D16:E16"/>
    <mergeCell ref="D17:E17"/>
    <mergeCell ref="D18:E18"/>
    <mergeCell ref="D19:E19"/>
    <mergeCell ref="D20:E20"/>
    <mergeCell ref="D7:E7"/>
    <mergeCell ref="A2:E2"/>
    <mergeCell ref="D3:E3"/>
    <mergeCell ref="D4:E4"/>
    <mergeCell ref="D5:E5"/>
    <mergeCell ref="D6:E6"/>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Ph-II Schedule</vt:lpstr>
      <vt:lpstr>Rate Ana.</vt:lpstr>
      <vt:lpstr>Rate Ana. NS</vt:lpstr>
      <vt:lpstr>fin</vt:lpstr>
      <vt:lpstr>'Ph-II Schedule'!Print_Area</vt:lpstr>
      <vt:lpstr>'Rate Ana.'!Print_Area</vt:lpstr>
      <vt:lpstr>'Rate Ana. NS'!Print_Area</vt:lpstr>
      <vt:lpstr>'Ph-II Schedule'!Print_Titles</vt:lpstr>
      <vt:lpstr>'Rate Ana. NS'!Print_Titles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2019-07-19T13:18:44Z</dcterms:modified>
</cp:coreProperties>
</file>