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06" yWindow="105" windowWidth="12150" windowHeight="7680"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'BoQ1'!$A$1:$BC$308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<sst xmlns="http://schemas.openxmlformats.org/spreadsheetml/2006/main" count="1884" uniqueCount="670">
  <si>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</si>
  <si>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</si>
  <si>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</si>
  <si>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</si>
  <si>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</si>
  <si>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</si>
  <si>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</si>
  <si>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</si>
  <si>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</si>
  <si>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</si>
  <si>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</si>
  <si>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</si>
  <si>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</si>
  <si>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</si>
  <si>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</si>
  <si>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</si>
  <si>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</si>
  <si>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</si>
  <si>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</si>
  <si>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</si>
  <si>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</si>
  <si>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</si>
  <si>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</si>
  <si>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</si>
  <si>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</si>
  <si>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</si>
  <si>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</si>
  <si>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</si>
  <si>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</si>
  <si>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</si>
  <si>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</si>
  <si>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</si>
  <si>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</si>
  <si>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</si>
  <si>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</si>
  <si>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</si>
  <si>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</si>
  <si>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</si>
  <si>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</si>
  <si>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</si>
  <si>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</si>
  <si>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</si>
  <si>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</si>
  <si>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</si>
  <si>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</si>
  <si>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</si>
  <si>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</si>
  <si>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</si>
  <si>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</si>
  <si>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</si>
  <si>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</si>
  <si>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</si>
  <si>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</si>
  <si>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</si>
  <si>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</si>
  <si>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</si>
  <si>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</si>
  <si>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</si>
  <si>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</si>
  <si>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</si>
  <si>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</si>
  <si>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</si>
  <si>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</si>
  <si>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</si>
  <si>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</si>
  <si>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</si>
  <si>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</si>
  <si>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</si>
  <si>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</si>
  <si>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</si>
  <si>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</si>
  <si>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</si>
  <si>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</si>
  <si>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</si>
  <si>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</si>
  <si>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</si>
  <si>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</si>
  <si>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</si>
  <si>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</si>
  <si>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</si>
  <si>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</si>
  <si>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</si>
  <si>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</si>
  <si>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</si>
  <si>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</si>
  <si>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</si>
  <si>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</si>
  <si>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</si>
  <si>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</si>
  <si>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</si>
  <si>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</si>
  <si>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</si>
  <si>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</si>
  <si>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</si>
  <si>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</si>
  <si>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</si>
  <si>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</si>
  <si>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</si>
  <si>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</si>
  <si>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</si>
  <si>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</si>
  <si>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</si>
  <si>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</si>
  <si>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</si>
  <si>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</si>
  <si>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</si>
  <si>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</si>
  <si>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</si>
  <si>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</si>
  <si>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</si>
  <si>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</si>
  <si>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</si>
  <si>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</si>
  <si>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</si>
  <si>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</si>
  <si>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</si>
  <si>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</si>
  <si>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</si>
  <si>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</si>
  <si>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</si>
  <si>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</si>
  <si>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</si>
  <si>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</si>
  <si>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</si>
  <si>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</si>
  <si>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</si>
  <si>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</si>
  <si>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</si>
  <si>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</si>
  <si>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</si>
  <si>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</si>
  <si>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</si>
  <si>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</si>
  <si>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</si>
  <si>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</si>
  <si>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</si>
  <si>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</si>
  <si>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</si>
  <si>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</si>
  <si>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</si>
  <si>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</si>
  <si>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</si>
  <si>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</si>
  <si>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</si>
  <si>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</si>
  <si>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</si>
  <si>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</si>
  <si>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</si>
  <si>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</si>
  <si>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</si>
  <si>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</si>
  <si>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</si>
  <si>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</si>
  <si>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</si>
  <si>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</si>
  <si>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</si>
  <si>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</si>
  <si>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</si>
  <si>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</si>
  <si>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</si>
  <si>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</si>
  <si>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</si>
  <si>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</si>
  <si>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</si>
  <si>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</si>
  <si>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</si>
  <si>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</si>
  <si>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</si>
  <si>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</si>
  <si>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</si>
  <si>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</si>
  <si>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</si>
  <si>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</si>
  <si>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</si>
  <si>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</si>
  <si>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</si>
  <si>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</si>
  <si>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</si>
  <si>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</si>
  <si>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</si>
  <si>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</si>
  <si>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</si>
  <si>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</si>
  <si>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</si>
  <si>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</si>
  <si>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</si>
  <si>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</si>
  <si>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</si>
  <si>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</si>
  <si>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</si>
  <si>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</si>
  <si>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</si>
  <si>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</si>
  <si>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</si>
  <si>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</si>
  <si>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</si>
  <si>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</si>
  <si>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</si>
  <si>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</si>
  <si>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</si>
  <si>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</si>
  <si>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</si>
  <si>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</si>
  <si>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</si>
  <si>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</si>
  <si>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</si>
  <si>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</si>
  <si>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</si>
  <si>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</si>
  <si>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</si>
  <si>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</si>
  <si>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</si>
  <si>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</si>
  <si>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</si>
  <si>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</si>
  <si>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</si>
  <si>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</si>
  <si>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</si>
  <si>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</si>
  <si>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</si>
  <si>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</si>
  <si>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</si>
  <si>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</si>
  <si>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</si>
  <si>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</si>
  <si>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</si>
  <si>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</si>
  <si>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</si>
  <si>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</si>
  <si>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</si>
  <si>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</si>
  <si>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</si>
  <si>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</si>
  <si>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</si>
  <si>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</si>
  <si>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</si>
  <si>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</si>
  <si>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</si>
  <si>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</si>
  <si>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</si>
  <si>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</si>
  <si>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</si>
  <si>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</si>
  <si>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</si>
  <si>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</si>
  <si>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</si>
  <si>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Labour for Chipping of concrete surface before taking up Plastering work.</t>
  </si>
  <si>
    <t>Mtr.</t>
  </si>
  <si>
    <t>Each</t>
  </si>
  <si>
    <t>BI01010001010000000000000515BI0100001113</t>
  </si>
  <si>
    <t>BI01010001010000000000000515BI0100001114</t>
  </si>
  <si>
    <t>Sqm</t>
  </si>
  <si>
    <t>Civil works</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</si>
  <si>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 75 mm</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</si>
  <si>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(ii) 110 mm</t>
  </si>
  <si>
    <t xml:space="preserve">Supplying, fitting and fixing Squating plate with integral flushing in white vitreous chinaware of approved make in cement concrete (6:3:1) with jhama chips complete. (Payment of concrete will be paid seperately).
450 mm X 350 mm
</t>
  </si>
  <si>
    <t>Supplying, fitting and fixing porcelain partition wall of approved make of size
 618 mm X 310 mm complete in all respect.</t>
  </si>
  <si>
    <t>Supplying, fitting and fixing 10 litre P.V.C. low-down cistern conforming to I.S. specification with P.V.C. fittings complete,C.I. brackets including two coats of painting to bracket etc.White</t>
  </si>
  <si>
    <t>Supplying, fitting and fixing pillar cock of approved make.
a) (ii) CP Pillar Cock Super Deluxe with Aerator - 15 mm. (Equivalent to Code No. 508 &amp; Model No. Tropical / Sumthing Special of ESSCO or similar brand).</t>
  </si>
  <si>
    <t>Supplying, fitting and fixing towel rail with two brackets.
 (a) (ii)C.P. over brass (iii) 25 mm dia. and 750 mm long</t>
  </si>
  <si>
    <t>Supplying, fitting and fixing C.I. round grating.
 (ii)  150 mm</t>
  </si>
  <si>
    <t>mtr</t>
  </si>
  <si>
    <t>each</t>
  </si>
  <si>
    <t>set</t>
  </si>
  <si>
    <t>pair</t>
  </si>
  <si>
    <t>Set</t>
  </si>
  <si>
    <t>Supplying, fitting and fixing Flat back urinal (half stall urinal) in white vitreous chinaware of approved make in position with brass screws on 75 mm X 75 mm X 75 mm wooden blocks complete. 
635 mm X 395 mm X 420 mm</t>
  </si>
  <si>
    <t>Supplying,fitting and fixing approved brand P.V.C. CONNECTOR white flexible, with both ends coupling with heavy brass C.P. nut, 15 mm dia.
(iii) 600 mm long</t>
  </si>
  <si>
    <t>item</t>
  </si>
  <si>
    <t>BI01010001010000000000000515BI0100001306</t>
  </si>
  <si>
    <t>BI01010001010000000000000515BI0100001307</t>
  </si>
  <si>
    <t>BI01010001010000000000000515BI0100001308</t>
  </si>
  <si>
    <t>BI01010001010000000000000515BI0100001309</t>
  </si>
  <si>
    <t>BI01010001010000000000000515BI0100001310</t>
  </si>
  <si>
    <t>BI01010001010000000000000515BI0100001311</t>
  </si>
  <si>
    <t>BI01010001010000000000000515BI0100001312</t>
  </si>
  <si>
    <t>BI01010001010000000000000515BI0100001313</t>
  </si>
  <si>
    <t>BI01010001010000000000000515BI0100001314</t>
  </si>
  <si>
    <t>BI01010001010000000000000515BI0100001315</t>
  </si>
  <si>
    <t>BI01010001010000000000000515BI0100001316</t>
  </si>
  <si>
    <t>BI01010001010000000000000515BI0100001317</t>
  </si>
  <si>
    <t>BI01010001010000000000000515BI0100001318</t>
  </si>
  <si>
    <t>BI01010001010000000000000515BI0100001319</t>
  </si>
  <si>
    <t>BI01010001010000000000000515BI0100001320</t>
  </si>
  <si>
    <t>BI01010001010000000000000515BI0100001321</t>
  </si>
  <si>
    <t>BI01010001010000000000000515BI0100001322</t>
  </si>
  <si>
    <t>BI01010001010000000000000515BI0100001323</t>
  </si>
  <si>
    <t>BI01010001010000000000000515BI0100001324</t>
  </si>
  <si>
    <t>BI01010001010000000000000515BI0100001325</t>
  </si>
  <si>
    <t>BI01010001010000000000000515BI0100001326</t>
  </si>
  <si>
    <t>BI01010001010000000000000515BI0100001327</t>
  </si>
  <si>
    <t>BI01010001010000000000000515BI0100001328</t>
  </si>
  <si>
    <t>BI01010001010000000000000515BI0100001329</t>
  </si>
  <si>
    <t>BI01010001010000000000000515BI0100001330</t>
  </si>
  <si>
    <t>BI01010001010000000000000515BI0100001331</t>
  </si>
  <si>
    <t>BI01010001010000000000000515BI0100001332</t>
  </si>
  <si>
    <t>BI01010001010000000000000515BI0100001333</t>
  </si>
  <si>
    <t>BI01010001010000000000000515BI0100001334</t>
  </si>
  <si>
    <t>BI01010001010000000000000515BI0100001335</t>
  </si>
  <si>
    <t>BI01010001010000000000000515BI0100001336</t>
  </si>
  <si>
    <t>BI01010001010000000000000515BI0100001337</t>
  </si>
  <si>
    <t>BI01010001010000000000000515BI0100001338</t>
  </si>
  <si>
    <t>BI01010001010000000000000515BI0100001339</t>
  </si>
  <si>
    <t>BI01010001010000000000000515BI0100001340</t>
  </si>
  <si>
    <t>BI01010001010000000000000515BI0100001341</t>
  </si>
  <si>
    <t>BI01010001010000000000000515BI0100001342</t>
  </si>
  <si>
    <t>BI01010001010000000000000515BI0100001343</t>
  </si>
  <si>
    <t>BI01010001010000000000000515BI0100001344</t>
  </si>
  <si>
    <t>BI01010001010000000000000515BI0100001345</t>
  </si>
  <si>
    <t>BI01010001010000000000000515BI0100001346</t>
  </si>
  <si>
    <t>BI01010001010000000000000515BI0100001347</t>
  </si>
  <si>
    <t>BI01010001010000000000000515BI0100001348</t>
  </si>
  <si>
    <t>BI01010001010000000000000515BI0100001349</t>
  </si>
  <si>
    <t>BI01010001010000000000000515BI0100001350</t>
  </si>
  <si>
    <t>BI01010001010000000000000515BI0100001351</t>
  </si>
  <si>
    <t>BI01010001010000000000000515BI0100001352</t>
  </si>
  <si>
    <t>BI01010001010000000000000515BI0100001353</t>
  </si>
  <si>
    <t>BI01010001010000000000000515BI0100001354</t>
  </si>
  <si>
    <t>BI01010001010000000000000515BI0100001355</t>
  </si>
  <si>
    <t>BI01010001010000000000000515BI0100001356</t>
  </si>
  <si>
    <t>Qntl</t>
  </si>
  <si>
    <t>Supplying and laying Polythene Sheet (150gm / sq.m.) over damp proof course or below flooring or roof terracing or in foundation or in foundation trenches.</t>
  </si>
  <si>
    <t xml:space="preserve">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Concealed work
15 mm </t>
  </si>
  <si>
    <t>Supplying, fitting and fixing pedestal of approved make for wash basin (white)</t>
  </si>
  <si>
    <t>BI01010001010000000000000515BI0100001357</t>
  </si>
  <si>
    <t>BI01010001010000000000000515BI0100001358</t>
  </si>
  <si>
    <t>BI01010001010000000000000515BI0100001359</t>
  </si>
  <si>
    <t>BI01010001010000000000000515BI0100001360</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</si>
  <si>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(a)  Depth of excavation not execeeding 1,500 mm</t>
  </si>
  <si>
    <t>CuM.</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</si>
  <si>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(b)Depth of excavation for additional depth beyond 1,500 mm. and upto 3,000 mm. but not requiring shoring</t>
  </si>
  <si>
    <t>Anti termite treatment to the top surface of the consolidated earth within plinth walls with chemical emulsion by admixing chloropyrofos emulsifiable concentrates     ( 1% concentration) with water by weight at the rate of 5 Litres per sq. m. of the  surface before sand bed or sub-grade is laid. Holes upto 50 mm. to 75 mm. deep at 150 mm. centre to centre both ways shall be made with 12 mm, diameter mild steel rod on the surface to facilitate saturation of the soil with the chemical emulsion. The work shall be carried out as per specification described in para 6.4 of code IS-6313 (part -II) 1981. ( Mode of measurment will be per Sq.m of plan area of plinth  treated.)</t>
  </si>
  <si>
    <t>Filling in foundation or plinth by silver sand in layers not exceeding 150 mm as directed and consoliding the same by through saturation with water ramming complete including the cost of supply of sand (payment to be made on measurment of finished quantity) Flooring Base
Do - by fine sand</t>
  </si>
  <si>
    <t>Single brick flat soling of picked jhama bricks including ramming and dressing bed to proper level, and filling joints with powered or local sand.</t>
  </si>
  <si>
    <t>SqM.</t>
  </si>
  <si>
    <t>Ordinary Cement concrete (mix 1:2:4) with graded stone chips (20 mm nominal size) excluding shuttering and reinforcement,if any, in ground floor as per relevant IS codes.
a) River bazree</t>
  </si>
  <si>
    <t>Ordinary Cement concrete (mix 1:1.5:3) with graded stone chips (20 mm nominal size) excluding shuttering and reinforcement if any, in ground floor as per relevant IS codes.
(b ) River bazree</t>
  </si>
  <si>
    <t>Controlled Cement concrete with well graded stone chips (20 mm nominal size) excluding shuttering and reinforcement with complete design of concrete as per IS : 456 and relevantspecial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a) N.B Variety 
(A) AT GROUND FLOOR</t>
  </si>
  <si>
    <t>Controlled Cement concrete with well graded stone chips (20 mm nominal size) excluding shuttering and reinforcement with complete design of concrete as per IS : 456 and relevantspecial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a) N.B Variety 
(F) AT  MUMTY</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</si>
  <si>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(c)Steel shuttering or 9 to 12 mm thick approved quality ply board shuttering in any concrete work
(A) AT GROUND FLOOR</t>
  </si>
  <si>
    <t xml:space="preserve">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(c)Steel shuttering or 9 to 12 mm thick approved quality ply board shuttering in any concrete work
(F) AT  MUMTY
</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</si>
  <si>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floor/upto 4 m
(i) Tor steel/Mild Steel
I. SAIL/ TATA/RINL
(A) AT GROUND FLOOR</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</si>
  <si>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floor/upto 4 m
(i) Tor steel/Mild Steel
I. SAIL/ TATA/RINL
(D) At MUMTY </t>
  </si>
  <si>
    <t>M.T.</t>
  </si>
  <si>
    <t xml:space="preserve">Brick work with 1st class bricks in cement mortar (1:4) 
(a) In foundation and plinth
</t>
  </si>
  <si>
    <t xml:space="preserve">Brick work with 1st class bricks in cement mortar (1:4)
(b) In superstructure, ground floor 
(A) AT GROUND FLOOR
</t>
  </si>
  <si>
    <t xml:space="preserve">Brick work with 1st class bricks in cement mortar (1:4)
(b) In superstructure, ground floor 
(D) At MUMTY 
</t>
  </si>
  <si>
    <t>125 mm. thick brick work with 1st class bricks in cement mortar (1:4) in
(A) AT GROUND FLOOR</t>
  </si>
  <si>
    <t>125 mm. thick brick work with 1st class bricks in cement mortar (1:4) in
(C) AT SECOND FLOOR</t>
  </si>
  <si>
    <t xml:space="preserve">Brick work with 1st class bricks in cement mortar (1:4)
(b) In superstructure, ground floor 
(C) AT SECOND FLOOR
</t>
  </si>
  <si>
    <t>SqM</t>
  </si>
  <si>
    <t>Controlled Cement concrete with well graded stone chips (20 mm nominal size) excluding shuttering and reinforcement with complete design of concrete as per IS : 456 and relevantspecial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a) N.B Variety 
(C) AT SECOND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</si>
  <si>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(c)Steel shuttering or 9 to 12 mm thick approved quality ply board shuttering in any concrete work
(C) AT SECOND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</si>
  <si>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floor/upto 4 m
(i) Tor steel/Mild Steel
I. SAIL/ TATA/RINL
(C) AT SECOND FLOOR</t>
  </si>
  <si>
    <t>Applying 2 coats of bonding agent with synthetic multifunctional rubber emulsion having adhesive and water proofing properties by mixing with water in proportion (1 bonding agent : 4 water : 6 cement) as per Manufacturer's specification. For Water Proofing at roof</t>
  </si>
  <si>
    <t>25mm. thick damp proof course with cement concrete with stone chips (1:1.5:3) [with graded stone aggregate 10 mm nominal size] and admixture of water proofing compound as per manufacturer's specification followed by two coat of polymer based paint, (1st coat after 4 to 5 days of concrete laying and 2 nd coat just before brick masonry work) as directed (cost of water proofing compound &amp; polymer based paint to be paid separately).( Chequering not required over concrete or painted surface). [Note: - Waterproofing as per item NO 60, polymer based paint as per item 59 (a) of Section (C).</t>
  </si>
  <si>
    <t>Supplying and laying true to line and level vitrified tiles ofapproved brand (size not less than 600 mm X 600 mm X 10mm thick) in floor, skirting etc. set in 20 mm sand cementmortar (1:4) and 2 mm thick cement slurry back side of tilesusing cement@2.91Kg./sqM or using polymerised adhesive6 mm thick layer applied directlyover finished artificial stonefloor/Mosaic etc without any backing course) laid afterapplication slurry using 1.75 Kg of cement per sqM belowmortar only, joints grouted with admixture of white cementand colouring pigment to match with colour of tiles / epoxy
grout materials of approved make as directed and removal ofwax coating of top surface of tiles with warm water andpolishing the tiles using soft and dry cloth upto mirror finish
complete including the cost of materials, labour and all otherincidental charges complete true to the manufacturer'sspecification and direction of Engineer-in-Charge. (White
cement, synthetic adhesive and grout material to be suppliedby the contrr]e)
(A) Deep Colour &amp; White
(A) AT GROUND FLOOR</t>
  </si>
  <si>
    <t>Supplying and laying true to line and level vitrified tiles ofapproved brand (size not less than 600 mm X 600 mm X 10mm thick) in floor, skirting etc. set in 20 mm sand cementmortar (1:4) and 2 mm thick cement slurry back side of tilesusing cement@2.91Kg./sqM or using polymerised adhesive6 mm thick layer applied directlyover finished artificial stonefloor/Mosaic etc without any backing course) laid afterapplication slurry using 1.75 Kg of cement per sqM belowmortar only, joints grouted with admixture of white cementand colouring pigment to match with colour of tiles / epoxy
grout materials of approved make as directed and removal ofwax coating of top surface of tiles with warm water andpolishing the tiles using soft and dry cloth upto mirror finish
complete including the cost of materials, labour and all otherincidental charges complete true to the manufacturer'sspecification and direction of Engineer-in-Charge. (White
cement, synthetic adhesive and grout material to be suppliedby the contrr]e)
(A) Deep Colour &amp; White
(C) AT SECOND FLOOR</t>
  </si>
  <si>
    <t>Extra cost of labour for pre finish and pre moulded nosing to treads of steps,railing,window sil etc of kota stone.</t>
  </si>
  <si>
    <t>Rm</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</si>
  <si>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(A) AT GROUND FLOOR</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</si>
  <si>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(C) AT SECOND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</si>
  <si>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(1:3) 15 mm thick &amp; 2 mm thick cement slurry at back side of tiles using cement @ 2.91 Kg/Sq.m &amp; joint filling using white cement slurry @ 0.20kg/Sq.m 
(b) Area of each tile upto 0.09 Sq.m
(i) Other than Coloured decorative including white
(A) AT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</si>
  <si>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(1:3) 15 mm thick &amp; 2 mm thick cement slurry at back side of tiles using cement @ 2.91 Kg/Sq.m &amp; joint filling using white cement slurry @ 0.20kg/Sq.m 
(b) Area of each tile upto 0.09 Sq.m
(i) Other than Coloured decorative including white
(C) AT SECOND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</si>
  <si>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(b) Area of each tile upto 0.09 Sq.m
(i) Other than Coloured decorative including white
(A) AT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</si>
  <si>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(b) Area of each tile upto 0.09 Sq.m
(i) Other than Coloured decorative including white
(C) AT SECOND FLOOR</t>
  </si>
  <si>
    <t>M.S.or W.I. Ornamental grill of approved design joints continuously welded with M.S, W.I. Flats and bars of windows, railing etc. fitted and fixed with necessary screws and lugs in ground floor.
(ii) Grill weighing above 10 Kg./sq.mtr and up to 16 Kg./sq. mtr
(A) AT GROUND FLOOR</t>
  </si>
  <si>
    <t>M.S.or W.I. Ornamental grill of approved design joints continuously welded with M.S, W.I. Flats and bars of windows, railing etc. fitted and fixed with necessary screws and lugs in ground floor.
(ii) Grill weighing above 10 Kg./sq.mtr and up to 16 Kg./sq. mtr
(B) AT FIRST FLOOR</t>
  </si>
  <si>
    <t>M.S.or W.I. Ornamental grill of approved design joints continuously welded with M.S, W.I. Flats and bars of windows, railing etc. fitted and fixed with necessary screws and lugs in ground floor.
(ii) Grill weighing above 10 Kg./sq.mtr and up to 16 Kg./sq. mtr
(C) AT SECOND FLOOR</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</si>
  <si>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(A) AT GROUND FLOOR</t>
  </si>
  <si>
    <t>Sq.M</t>
  </si>
  <si>
    <t>M.S. structural works with hollow sections (square or rectangularshape) conforming to IS: 806-1968 &amp;IS:11611998) connected toone another with bracket, gusset, cleat as per design, drawing &amp;
direction of Engineer-in-Charge completeincludingcuttingtorequisite shape &amp; size, fabrication including metal arc welding
conforming to IS: 816-1969 &amp; IS: 9595 usingelectrodesapproved
make and brand conforming to IS:814- 2004, haulage,hoisting and
erection all complete.
The rate includes the cost of all M.S. Hollow section, all
consumables such as electrodes, gas and hire charges of all toolsand plants and labour reqired for execution and all incidental
chages (such as electricity, labour insurance) etc. complete.
i) For roof truss works
a) Span up to 12 Mtr</t>
  </si>
  <si>
    <t>M.S. structural works with hollow sections (square or rectangularshape) conforming to IS: 806-1968 &amp;IS:11611998) connected toone another with bracket, gusset, cleat as per design, drawing &amp;
direction of Engineer-in-Charge completeincludingcuttingtorequisite shape &amp; size, fabrication including metal arc welding
conforming to IS: 816-1969 &amp; IS: 9595 usingelectrodesapproved
make and brand conforming to IS:814- 2004, haulage,hoisting and
erection all complete.
The rate includes the cost of all M.S. Hollow section, all
consumables such as electrodes, gas and hire charges of all toolsand plants and labour reqired for execution and all incidental
chages (such as electricity, labour insurance) etc. complete.
i) For roof truss works
b) Span beyond 12 Mtr and up to 20.00 Mtr</t>
  </si>
  <si>
    <t>M.T</t>
  </si>
  <si>
    <t>Supplying, fitting &amp; fixing Zn-Al alloy (55% Al &amp; 45% Zn)
coating of 150 grams per sq. metre (followed by colour
coated on both side) steel sheet work having minimum yieldstrength of 550 Mpa of trapizoidal profile of approved make(excluding the supporting frame work) fitted and fixed with55 mm &amp; 25 mm self tapping screw, EPDM Washer 16 mmdia &amp; 3 mm th. washer etc. complete with 150 mm end lapand one corrugation minimum side lap.(Payment to be made
on area of finished work).
(i) In Roof:-
With 0.5 mm thick sheet</t>
  </si>
  <si>
    <t>sq.m</t>
  </si>
  <si>
    <t>Supplying, fitting &amp; fixing UPVC pipes A- Type and fittings conforming toIS:13592-1992 with all necessary clamps nails, including making holes inwalls, floor etc. cutting trenches in any soil through masonry concretestructures etc if necessary and mending good damages including joining withjointing materails (Spun Yarn,Valamoid/Bitumen/MSeal etc) complete.
A) UPVC Pipes:
110 mm. Dia.</t>
  </si>
  <si>
    <t>Supplying, fitting &amp; fixing UPVC pipes A- Type and fittings conforming toIS:13592-1992 with all necessary clamps nails, including making holes inwalls, floor etc. cutting trenches in any soil through masonry concretestructures etc if necessary and mending good damages including joining withjointing materails (Spun Yarn,Valamoid/Bitumen/MSeal etc) complete.
A) UPVC Pipes:
160 mm. Dia.</t>
  </si>
  <si>
    <t>Metre</t>
  </si>
  <si>
    <t>125 mm. thick brick work with 1st class bricks in cement mortar (1:4) in
(D) 3rd floor</t>
  </si>
  <si>
    <t>sqm</t>
  </si>
  <si>
    <t>BI01010001010000000000000515BI0100001361</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</si>
  <si>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primer.c) Super Protective 100% Acrylic Emulsion.In Ground floor (Two Coat)
a) Normal Acrylic Emulsion
3rd floor</t>
  </si>
  <si>
    <t>Wood work in door and window frame fitted and fixed in position complete including a protective coat of painting at the contact surface of the frame exluding cost of concrete, Iron Butt Hinges and M.S clamps. (The quantum should be correted upto three decimals).
Siliguri Sal
(A) AT GROUND FLOOR</t>
  </si>
  <si>
    <t>Wood work in door and window frame fitted and fixed in position complete including a protective coat of painting at the contact surface of the frame exluding cost of concrete, Iron Butt Hinges and M.S clamps. (The quantum should be correted upto three decimals).
Siliguri Sal
(C) AT SECOND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</si>
  <si>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floor.(a) 35 mm thick shutters (single leaf)
(A) AT GROUND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</si>
  <si>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floor.(a) 35 mm thick shutters (single leaf)
(C) AT SECOND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</si>
  <si>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(ii) 32 mm thick
(A) AT GROUND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</si>
  <si>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(ii) 32 mm thick
(C) AT FRIST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</si>
  <si>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90mm
(A) AT GROUND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</si>
  <si>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90mm
(C) AT SECOND FLOOR</t>
  </si>
  <si>
    <t>Anodised aliminium D-type handle of approved quality manufactured from extruded section conforming to I.S. specification (I.S. 230/72) fitted and fixed complete:(a) With continuous plate base (Hexagonal / Round rod)
 (v) 125 mm grip x 12 mm dia rod.</t>
  </si>
  <si>
    <t>Supplying, fitting and fixing M.S. clamps for door and window frame made of flat bent bar, end bifurcated with necessary screws etc. by cement concrete(1:2:4) as per direction. (Cost of concrete will be paid separately).
 40mm X 6mm, 250mm Length</t>
  </si>
  <si>
    <t>Iron butt hinges of approved quality fitted and fixed with steel screws, with ISI mark 
100mm X 50mm X 1.25mm</t>
  </si>
  <si>
    <t>Iron hasp bolt of approved quality fitted and fixed complete (oxidised) with 16mm dia rod with centre bolt and round fitting. 300mm long.</t>
  </si>
  <si>
    <t xml:space="preserve">Door stopper.(Brass)
</t>
  </si>
  <si>
    <t>Anodised aluminium barrel / tower /socket bolt (full covered) of approved manufractured from extructed section conforming to I.S. 204/74 fitted with cadmium plated screws. 
200mm long x 10mm dia. bolt.</t>
  </si>
  <si>
    <t>Supplying 'Godrej' mortice lock chromium plated with keys 6 levers including fitting &amp; fixing complete</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</si>
  <si>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c/ With 1:4 cement mortar ,b) 10 mm thick plaster. Ceiling Plaster
(A) AT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</si>
  <si>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c/ With 1:4 cement mortar ,b) 10 mm thick plaster. Ceiling Plaster
(C) AT SECOND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</si>
  <si>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c/ With 1:4 cement mortar ,b) 10 mm thick plaster. Ceiling Plaster
(D) MUMTY</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</si>
  <si>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15mm thick plaster INSIDE
(A) AT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</si>
  <si>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15mm thick plaster INSIDE
(C) AT SECOND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</si>
  <si>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15mm thick plaster INSIDE
(F) MUMTY</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</si>
  <si>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(A) AT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</si>
  <si>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(C) AT SECOND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</si>
  <si>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(F) MUMTY</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</si>
  <si>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1:3 cement mortar a) 20mm thick plaster  OUTSIDE
(D) AT 3RD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</si>
  <si>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1:3 cement mortar a) 15mm thick plaster  INSIDE
(D) AT 3RD FLOOR</t>
  </si>
  <si>
    <t>Neat cement punning about 1.5mm thick in wall,dado,window sill,floor etc. NOTE:Cement 0.152 cu.m per100 sq.m.</t>
  </si>
  <si>
    <t>Rendering the Surface of walls and ceiling with White Cement base WATER
PROOF wall putty of approved make &amp; brand.(1.5 mm thick)
(A) AT GROUND FLOOR</t>
  </si>
  <si>
    <t>Rendering the Surface of walls and ceiling with White Cement base WATER
PROOF wall putty of approved make &amp; brand.(1.5 mm thick)
(C) AT SECOND FLOOR</t>
  </si>
  <si>
    <t>Rendering the Surface of walls and ceiling with White Cement base WATER
PROOF wall putty of approved make &amp; brand.(1.5 mm thick)
(F) MUMTY</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</si>
  <si>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 Water based interior grade Acrylic Primer,(b) Two Coats
(A) AT GROUND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</si>
  <si>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 Water based interior grade Acrylic Primer,(b) Two Coats
(C) AT SECOND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</si>
  <si>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 Water based interior grade Acrylic Primer,(b) Two Coats
(F) MUMTY</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</si>
  <si>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(b) Two Coats
(A) AT GROUND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</si>
  <si>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(b) Two Coats
(C) AT SECOND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</si>
  <si>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(b) Two Coats
(F) MUMTY</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</si>
  <si>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With Sand Cement Mortar (1:3) 15 mm thick &amp; 2 mm thick cement slurry at back side of tiles using cement @ 2.91 Kg/Sq.m &amp; joint filling using white cement slurry @ 0.20kg/Sq.m. - WALL : Area of each tile upto 0.09 Sq.m - Coloured decorative. - (Page no: 53 &amp; Item no: 30B 
Second to third floor level
(b) Two Coats
3rd floor</t>
  </si>
  <si>
    <t>Applying Acrylic Emulsion Paint of approved make and brand on walls and ceiling including sand papering in intermediate coats including putty (to be done under specific instruction of Superintending Engineer) : (Two coats)
ii) Luxury Quality (Two coats)
(A) AT GROUND FLOOR</t>
  </si>
  <si>
    <t>Applying Acrylic Emulsion Paint of approved make and brand on walls and ceiling including sand papering in intermediate coats including putty (to be done under specific instruction of Superintending Engineer) : (Two coats)
ii) Luxury Quality (Two coats)
(C) AT SECOND FLOOR</t>
  </si>
  <si>
    <t>Applying Acrylic Emulsion Paint of approved make and brand on walls and ceiling including sand papering in intermediate coats including putty (to be done under specific instruction of Superintending Engineer) : (Two coats)
ii) Luxury Quality (Two coats)
(F) MUMTY</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</si>
  <si>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b) Premium 100% Acrylic Emulsion
(A) AT GROUND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</si>
  <si>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b) Premium 100% Acrylic Emulsion
(C) AT SECOND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</si>
  <si>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b) Premium 100% Acrylic Emulsion
(F) MUMTY</t>
  </si>
  <si>
    <t>Priming one coat  on steel or other metal surface with synthetic oil bound primer of approved quality including smoothening surfaces by sand papering etc.
(A) AT GROUND FLOOR</t>
  </si>
  <si>
    <t>Priming one coat  on steel or other metal surface with synthetic oil bound primer of approved quality including smoothening surfaces by sand papering etc.
(C) AT SECOND FLOOR</t>
  </si>
  <si>
    <t>Priming one coat  on steel or other metal surface with synthetic oil bound primer of approved quality including smoothening surfaces by sand papering etc.
(F) MUMTY</t>
  </si>
  <si>
    <t>Painting with best quality synthetic enamel paint of approved make and brand including smoothening surface by sand papering etc. including using of approved putty etc. on the surface, if necessary .
On Steel and other  Metal Surface .Two coat  with any shade except white.With super gloss (hi-gloss) -
(A) AT GROUND FLOOR</t>
  </si>
  <si>
    <t>Painting with best quality synthetic enamel paint of approved make and brand including smoothening surface by sand papering etc. including using of approved putty etc. on the surface, if necessary .
On Steel and other  Metal Surface .Two coat  with any shade except white.With super gloss (hi-gloss) -
(C) AT SECOND FLOOR</t>
  </si>
  <si>
    <t>Painting with best quality synthetic enamel paint of approved make and brand including smoothening surface by sand papering etc. including using of approved putty etc. on the surface, if necessary .
On Steel and other  Metal Surface .Two coat  with any shade except white.With super gloss (hi-gloss) -
(F) MUMTY</t>
  </si>
  <si>
    <t>Priming one coat on timber or plastered surface with synthetic oil bound primer of approved quality including smoothening surfaces by sand papering etc.
(A) AT GROUND FLOOR</t>
  </si>
  <si>
    <t>Priming one coat on timber or plastered surface with synthetic oil bound primer of approved quality including smoothening surfaces by sand papering etc.
(C) AT SECOND FLOOR</t>
  </si>
  <si>
    <t>Painting with best quality synthetic enamel paint of approved make and brand including smoothening surface by sand papering etc. including using of approved putty etc. on the surface, if necessary :(a) On timber or plastered surface.
With super gloss (hi-gloss) -(iv) Two coats (with any shade except white)
(A) AT GROUND FLOOR</t>
  </si>
  <si>
    <t>Painting with best quality synthetic enamel paint of approved make and brand including smoothening surface by sand papering etc. including using of approved putty etc. on the surface, if necessary :(a) On timber or plastered surface.
With super gloss (hi-gloss) -(iv) Two coats (with any shade except white)
(C) AT SECOND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</si>
  <si>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In Ground floor
Flash butt welded windows and ventilators(No shop priming will be allowed to facilitate inspection ofworkmanship)
Without integrated grills.
(a) Fixed type steel windows as per IS sizes with horizontal glazing bars.
(A) AT GROUND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</si>
  <si>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In Ground floor
Flash butt welded windows and ventilators(No shop priming will be allowed to facilitate inspection ofworkmanship)
Without integrated grills.
(a) Fixed type steel windows as per IS sizes with horizontal glazing bars.
(C) AT SECOND FLOOR</t>
  </si>
  <si>
    <t>Sq.M.</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</si>
  <si>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In Ground floor
Flash butt welded windows and ventilators(No shop priming will be allowed to facilitate inspection ofworkmanship)
Without integrated grills.
(b) Openable steel windows as per IS sizes with side hung shutters and horizotal glazing bars. [The extra rate admissible for the openable portion only]
(A) AT GROUND FLOOR</t>
  </si>
  <si>
    <t>Supplying &amp; laying as per IRC-SP:063-2004 paver unit of any shade of approved quality as per relevant IS code,laid in pattern as directed in pavement, footpath, driveway (paver block only), etc including necessary underlay complete in all
respect with all labour and material.
[Border concrete if necessary to be paid separately].
Note: Sub-grade CBR should not be less than 5.
80 mm thick interlocking designer concrete paver block M-40 grade formedium-traffic zone &amp; utility cuts on arterial roads etc. as per IS: 15658-2006(over 20-40 mm medium sand bed on 250mm thk WBM/ WMM base course &amp;250 mm thk bound gnaular/ granular sub-base course &amp; filling the interstices ofblocks with fine sand by brooming &amp; subsequent watering including cost ofsand for sand bed but excluding cost of base, sub-base course &amp; subgrade
preparation.) complete as per direction of Engineer-in-Charge.[Note: Subgrade CBR shouldnot be less than 5]
Coloured Decorative</t>
  </si>
  <si>
    <r>
      <rPr>
        <b/>
        <u val="single"/>
        <sz val="11"/>
        <color indexed="8"/>
        <rFont val="Arial"/>
        <family val="2"/>
      </rPr>
      <t>Sanitary Work</t>
    </r>
    <r>
      <rPr>
        <sz val="11"/>
        <color indexed="8"/>
        <rFont val="Arial"/>
        <family val="2"/>
      </rPr>
      <t xml:space="preserve">
Supplying, fitting and fixing stainless steel sink complete with waste fittings and two coats of painting of C.I. brackets. 
(ii) 630 mm X 550 mm X 180 mm</t>
    </r>
  </si>
  <si>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25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</si>
  <si>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20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</si>
  <si>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Concealed work
20 mm</t>
  </si>
  <si>
    <t>Supplying, fitting and fixing Peet's valve fullway gunmetal standard pattern best quality of approved brand bearing I.S.I. marking with fittings (tested to 21 kg per sq. cm.).
32 mm mm dia</t>
  </si>
  <si>
    <t>Supplying, fitting and fixing Peet's valve fullway gunmetal standard pattern best quality of approved brand bearing I.S.I. marking with fittings (tested to 21 kg per sq. cm.).
25 mm mm dia</t>
  </si>
  <si>
    <t xml:space="preserve">Supply of UPVC pipes (B Type) and fittings conforming to IS-13592-1992
(A) (i) Single Socketed 3 Mtr. Length
a) 75 mm </t>
  </si>
  <si>
    <t>Supply of UPVC pipes (B Type) and fittings conforming to IS-13592-1992
(a) Fittings (75 MM)
(i) Coupler</t>
  </si>
  <si>
    <t>Supply of UPVC pipes (B Type) and fittings conforming to IS-13592-1992
(a) Fittings (75 MM)
(iii) Door Y (LH) &amp; (RH).</t>
  </si>
  <si>
    <t xml:space="preserve">Supply of UPVC pipes (B Type) and fittings conforming to IS-13592-1992
(a) Fittings (75 MM)
(iv) Door Bend T.S  </t>
  </si>
  <si>
    <t>Supply of UPVC pipes (B Type) and fittings conforming to IS-13592-1992
(a) Fittings (75 MM)
(v) Plain Tee</t>
  </si>
  <si>
    <t xml:space="preserve">Supply of UPVC pipes (B Type) and fittings conforming to IS-13592-1992
(a) Fittings (75 MM)
(vii) Pipe Clip </t>
  </si>
  <si>
    <t>Supply of UPVC pipes (B Type) and fittings conforming to IS-13592-1992
(a) Fittings (75 MM) 
(vii)Vent Cowl</t>
  </si>
  <si>
    <t xml:space="preserve">Supply of UPVC pipes (B Type) and fittings conforming to IS-13592-1992
(A) (i) Single Socketed 3 Mtr. Length
b) 110 mm </t>
  </si>
  <si>
    <t>Supply of UPVC pipes (B Type) and fittings conforming to IS-13592-1992
(B) Fittings (110 MM)
(i) Coupler</t>
  </si>
  <si>
    <t>Supply of UPVC pipes (B Type) and fittings conforming to IS-13592-1992
(B) Fittings (110 MM)
(iii) Door Y (LH) &amp; (RH).</t>
  </si>
  <si>
    <t xml:space="preserve">Supply of UPVC pipes (B Type) and fittings conforming to IS-13592-1992
(B) Fittings (110 MM)
(iv) Door Bend T.S  </t>
  </si>
  <si>
    <t>Supply of UPVC pipes (B Type) and fittings conforming to IS-13592-1992
(B) Fittings (110 MM)
(v) Plain Tee</t>
  </si>
  <si>
    <t xml:space="preserve">Supply of UPVC pipes (B Type) and fittings conforming to IS-13592-1992
(B) Fittings (110 MM)
(vii) Pipe Clip </t>
  </si>
  <si>
    <t>Supply of UPVC pipes (B Type) and fittings conforming to IS-13592-1992
(B) Fittings (110 MM)
(vii)Vent Cowl</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</si>
  <si>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(B) Below Ground
(i) 110 mm</t>
  </si>
  <si>
    <t>Supplying, fitting and fixing Orissa pattern water closet in white glazed vitreous chinaware of approved make in position complete excluding 'P' or 'S' trap (excluding cost of concrete for fixing).
(i) 580 mm X 440 mm</t>
  </si>
  <si>
    <t>Supplying, fitting and fixing Closet seat of approved make with lid and C.P.hinges, rubber buffer and brass screws complete.
(b) Anglo Indian (ii) Plastic (hallow type) white</t>
  </si>
  <si>
    <t>Supplying, fitting and fixing approved brand 32 mm dia. P.V.C. waste pipe, with coupling at one end fitted with necessary clamps. 
1050 mm long</t>
  </si>
  <si>
    <t>Supplying, fitting and fixing white vitreous china best quality approved make  wash basin with C.I. brackets on 75 mm X 75 mm wooden blocks, C.P. waste fittings of 32 mm dia., one approved quality brass C.P. pillar cock of 15 mm dia., C.P. chain with rubber plug of 32 mm dia., approved quality  P.V.C. waste pipe with C.P. nut  32 mm dia., 900 mm long approved quality P.V.C. connection pipe with heavy brass C.P. nut including mending good all damages and painting the brackets with two coats of approved paint.
(iii) 630 mm X 450 mm size</t>
  </si>
  <si>
    <t>Supplying, fitting and fixing best quality Indian make mirror 5.5 mm thick with silvering as per I.S.I. specifications supported on fibre glass frame of any colour, frame size 
550 mm X 400 mm</t>
  </si>
  <si>
    <t>Chromium plated Bib Cock (angular shape with wall flange) (Equivalent to Code No. 5037 &amp; Model - Florentine of Jaquar or similar brand).</t>
  </si>
  <si>
    <t>Chromium plated angular Stop Cock with wall flange (Equivalent to Code No. 5053 &amp; Model - Florentine of Jaquar or similar brand).</t>
  </si>
  <si>
    <t>Chromium plated Hand shower with Flexible Tube &amp; fittings(Equivalent to Code No. Hsh-1937 &amp; (Equivalent to Code No. 5037 &amp; Model - Florentine of Jaquar or similar).).</t>
  </si>
  <si>
    <t>Chromium plated round shower with revolving joint 100 mm dia with rubid cleaning system (Equivalent to Code No. 542(N) &amp; Model - Tropical / Sumthing Special of ESSCO or similar brand).</t>
  </si>
  <si>
    <t>Supplying, fitting and fixing C.I. square jalli. 
(ii)  150 mm</t>
  </si>
  <si>
    <t>Supplying P.V.C. water storage tank of approved quality with closed top with lid (Black) - Multilayer 
(f) 2000 litre capacity</t>
  </si>
  <si>
    <t>Labour for hoisting plastic water storage tank. 
(f) 2000 litre capacity
(C) AT THIRD FLOOR</t>
  </si>
  <si>
    <t>Constructing Inspection pit of inside measurement 600mm X 600mm X upto 600mm (depth) with 250 mm thick 1st. class brick work in cement mortar (1:4) on all sides, bottom of the pit consisting of 100 mm thick cement concrete (1:3:6) with stone chips  over a layer of jhama brick flat soling,15 mm thick (1:4) cement plaster to inside walls and out-side walls upto G.L. and 20 mm.thick (1:4) plaster to bottom of the pit, providing necessary invert with cement concrete (1:3:6) with stone chips as per direction, neat cement finishing to entire internal surfaces, top of the pit covered with 100 mm thick R.C.C. slab (1:1.5:3) with stone chips and necessary reinforcements upto 1% and shuttering including 6 mm thick cement plaster (1:4) in all external surfaces of the slab and one 560 mm dia. R.C.C. manhole cover of approved make supplied, fitted and fixed in the slab with necessary fittings, necessary earthwork in excavation in all sorts of soil, filling sides of the pit with earth and removing spoils after work complete in all respect with all costs of labour and materials.  
 i) With Bazree (N.B arity)(SAIL/TATA/RINL)</t>
  </si>
  <si>
    <t>Construction of circular soak well 2.5 metre deep in all types of sandy soils with dry brick work upto 1.6 metre from the bottom having 150 mm intermediate cement brick work (1:4) band all round and cement brick work (1:4) upto 0.90 metre from top with 20mm thick cement plastering (1:4) to  inside face upto the depth of cement brick work, 15mm thick cement plaster (1:4) on outer face from top of the well upto G.L. and 6 mm thick cement plaster (1:4) on top of the R.C.C. cover slab  including filling bottom 1.00 metre of inside of the well with brick metal (50 mm to 63 mm size) including R.C.C. cover slab of 100 mm thick with cement conc (1:1.5:3) with stone chips with necessary reinforcement and shuttering including one 560 mm dia. R.C.C. manhole cover (heavy type)of approved make supplied, fitted and fixed in the cover slab with necessary fittings, making nacessary arrangements for pipe connections, excavation of well including shoring, dewatering and removing the exess earth from the premises as per direction complete in all respect with all costs of labour and materials. .
With 250 mm thick dry brick work and 250 mm thick cement brick work (6:1) and 1.00m inside dia
(SAIL/TATA/RINL)With N.B variety</t>
  </si>
  <si>
    <t xml:space="preserve">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A) With Bazree (N.B Varity)(SAIL/TATA/RINL)
(iii) For 100 users
</t>
  </si>
  <si>
    <r>
      <rPr>
        <b/>
        <u val="single"/>
        <sz val="11"/>
        <color indexed="8"/>
        <rFont val="Arial"/>
        <family val="2"/>
      </rPr>
      <t>SINKING OF DEEP TUBE WELL</t>
    </r>
    <r>
      <rPr>
        <sz val="11"/>
        <color indexed="8"/>
        <rFont val="Arial"/>
        <family val="2"/>
      </rPr>
      <t xml:space="preserve">
Labour for boring tube well of required dia. by water jet system through any type of soil strata including hire and labour charges for boring pipes, scaffolding, tools and plants as necessary and taking out them and lowering pipes, strainers, blind pipe etc. and fitting and fixing the same complete including bucket washing and other incidental works in the connection. The tube well should have a minimum 50 mm gap in between the outside of the tubewell pipe and the bore.
(e) For depth upto 150 metre for 80 mm dia. tube well with top 
       enlargement of 150 mm dia.
(i)  150 mm dia. boring etc. for top enlargement
       (A)-(V) Tube well item no - 1e(ii)</t>
    </r>
  </si>
  <si>
    <t>Labour for boring tube well of required dia. by water jet system through any type of soil strata including hire and labour charges for boring pipes, scaffolding, tools and plants as necessary and taking out them and lowering pipes, strainers, blind pipe etc. and fitting and fixing the same complete including bucket washing and other incidental works in the connection. The tube well should have a minimum 50 mm gap in between the outside of the tubewell pipe and the bore.
(e) For depth upto 150 metre for 80 mm dia. tube well with top 
       enlargement of 150 mm dia.
(ii) 80 mm dia. boring etc. for top enlargement of the well
       (A)-(V) Tube well item no - 1e(i)</t>
  </si>
  <si>
    <t>Supply of G.I. casing pipe (make TATA - medium gauge) including necessary sockets.
      a) 80 mm dia. (A)-(II) G.I. pipe &amp; fittings item no -  -1((h)(ii)</t>
  </si>
  <si>
    <r>
      <t xml:space="preserve">Supply of G.I. casing pipe (make TATA - medium gauge) including necessary sockets.
b) 150mm dia. (A)-(II) G.I. pipe &amp; fittings item no -  -1((k)(i)
      </t>
    </r>
  </si>
  <si>
    <t xml:space="preserve">Supplying 80 mm dia G.I. pipe strainer with brass net &amp; jacketted of approved quality. (Heavy Type)
  (A)-(V) Tube well item no - 4(iii)
</t>
  </si>
  <si>
    <t xml:space="preserve">Washing and developing tube well with air compressor pump and engine for 8 (eight) hours continuous pumping per day with necessary arrangements for testing the yield in gallons per hour with 'V' notch including hire and labour charges for all tools and plants 
and scaffolding as required.     (A)-(V) Tube well item no - 20
  </t>
  </si>
  <si>
    <t>day</t>
  </si>
  <si>
    <t>Packing the annular space between the outside of the tube well pipes &amp; strainers and the bore with pea size washed gravel of approved quality having size from 2 mm to 5 mm or the size approved by the Engineer-in-charge including cost of all materials labour and equipment complete.
Note: Initial 6 m. of Annular space between the housing pipe
and the bore should not be shrouded with Pea size gravel to avoid contamination with surface water.
      (A)-(V) Tube well item no - 24</t>
  </si>
  <si>
    <t>Cu. m</t>
  </si>
  <si>
    <t>Packing annular space between the outside of the housing pipe and the bore with puddled clay balls of approved size as per direction of the Engineer-in-charge with cost of all materials and labour complete.   (A)-(V) Tube well item no - 25</t>
  </si>
  <si>
    <t>Collecting sample of water for bacteriological test &amp; chemical test from any depth at any time during execution of work including hire &amp; labour charge for tools &amp; plants &amp; sterilising
the equipments, paying all charges &amp; fees, testing etc. complete in all respect as per direction. (A)-(V) Tube well item no - 23</t>
  </si>
  <si>
    <t xml:space="preserve">Supplying, fitting and fixing including supplying of suitable jointing compound for fixing in position, threading, if necessary etc. all complete.
a) 75 mm x 150 mm M.S. heavy type belmouth reducing socket (6 mm)   thick    (A)-(V) Tube well item no - 17(ii)    </t>
  </si>
  <si>
    <t>Supplying, fitting and fixing including supplying of suitable jointing compound for fixing in position, threading, if necessary etc. all complete.
b) 150 mm dia G.I cap at top.
     (A)-(V) Tube well item no - 18(ii)</t>
  </si>
  <si>
    <t>Supplying, fitting and fixing including supplying of suitable jointing compound for fixing in position, threading, if necessary etc. all complete.
c)  80 mm dia G.I. plug of approved make conforming to I.S.
     specifications.
     (A)-(II) G.I. pipe &amp; fittings item no -K</t>
  </si>
  <si>
    <t xml:space="preserve">Supplying, fitting and fixing including supplying of suitable jointing compound for fixing in position, threading, if necessary etc. all complete.
d) Holding clamp for 150 mm dia tube well casing faricated by 
50mm x 6mm MS flat with necessary nuts, bolts &amp; washers &amp; painting    </t>
  </si>
  <si>
    <t>Supplying and Planting of different plant / trees ( Supplying well grown plants bushy and healthy, minimum height as specified i.e. exposed height including all leads &amp; lift, carriage, handling, manuring, applying presticide and fertilizer etc.
 i) Furcaria veriegated 10-12 leaves in height 20-30cm in earthen pots of size 25cm.</t>
  </si>
  <si>
    <t>Supplying and Planting of different plant / trees ( Supplying well grown plants bushy and healthy, minimum height as specified i.e. exposed height including all leads &amp; lift, carriage, handling, manuring, applying presticide and fertilizer etc.
iv) Rangon hi-breed healthy plant.</t>
  </si>
  <si>
    <t>Supplying and Planting of different plant / trees ( Supplying well grown plants bushy and healthy, minimum height as specified i.e. exposed height including all leads &amp; lift, carriage, handling, manuring, applying presticide and fertilizer etc.
vi) Duranta healthy plant of big size</t>
  </si>
  <si>
    <t>Supplying and Planting of different plant / trees ( Supplying well grown plants bushy and healthy, minimum height as specified i.e. exposed height including all leads &amp; lift, carriage, handling, manuring, applying presticide and fertilizer etc.
viii) China palm of leaves 4-5 in earthen pots size 25cm</t>
  </si>
  <si>
    <t>Supplying and Planting of different plant / trees ( Supplying well grown plants bushy and healthy, minimum height as specified i.e. exposed height including all leads &amp; lift, carriage, handling, manuring, applying presticide and fertilizer etc.
x) Ficus blakii ( F. Vivicon ) well branched ( Bushy ) of height 120cm - 135 cm in earthen pot of size 30cm.</t>
  </si>
  <si>
    <t>Supplying and Planting of different plant / trees ( Supplying well grown plants bushy and healthy, minimum height as specified i.e. exposed height including all leads &amp; lift, carriage, handling, manuring, applying presticide and fertilizer etc.
xxv) Hibiscus Variegated of height 60 cm to 75 cm in earthen pots of size 25 cm.</t>
  </si>
  <si>
    <t>Supplying and Planting of different plant / trees ( Supplying well grown plants bushy and healthy, minimum height as specified i.e. exposed height including all leads &amp; lift, carriage, handling, manuring, applying presticide and fertilizer etc.
xxvii) Areca Palm 4 - 5 suckers of height 120 cm to 135 cm in earthen pots of size 25 cm.</t>
  </si>
  <si>
    <t>Supplying and Planting of different plant / trees ( Supplying well grown plants bushy and healthy, minimum height as specified i.e. exposed height including all leads &amp; lift, carriage, handling, manuring, applying presticide and fertilizer etc.
xxxvii) Eranphemum Species of height 30 cm to 90 cm in earthen pots of size 20 cm</t>
  </si>
  <si>
    <t>Supplying and Planting of different plant / trees ( Supplying well grown plants bushy and healthy, minimum height as specified i.e. exposed height including all leads &amp; lift, carriage, handling, manuring, applying presticide and fertilizer etc.
xxix) Dracaena (Song of India) of height 30 cm to 90 cm in earthen pots of size 20 cm</t>
  </si>
  <si>
    <t>Supplying and Planting of different plant / trees ( Supplying well grown plants bushy and healthy, minimum height as specified i.e. exposed height including all leads &amp; lift, carriage, handling, manuring, applying presticide and fertilizer etc.
xxxiii) Dracaena Reflexa of height 30 cm to 90 cm in earthen pots of size 20 cm.</t>
  </si>
  <si>
    <t>Supplying and Planting of different plant / trees ( Supplying well grown plants bushy and healthy, minimum height as specified i.e. exposed height including all leads &amp; lift, carriage, handling, manuring, applying presticide and fertilizer etc.
xxxiv) Dracaena Rosea of height 30 cm to 90 cm in earthen pots of size 20 cm.</t>
  </si>
  <si>
    <t>Supplying and Planting of different plant / trees ( Supplying well grown plants bushy and healthy, minimum height as specified i.e. exposed height including all leads &amp; lift, carriage, handling, manuring, applying presticide and fertilizer etc.
xxxv) Dracaena Victoria of height 30 cm to 90 cm in earthen pots of size 25 cm.</t>
  </si>
  <si>
    <t>Preparation of beds for hedging and shrubbery by excavating 60cm deep and trenching the excavated base to a further depth of 30cm, refilling the excavated earth after breaking clods and mixing with sludge or manure in the ratio of 8:1 ( 8 parts of stacked volume of earth after reduction by 20%, one part of stacked volume of sludge or manure after reduction by 8%), flooding with water, filling with earth if necessary watering and finally fine dressing, levelling etc., including stacking and disposal of materials declared unserviceable and surplus earth by spreading and levelling as directed, within a lead of 50m lift upto 1.5m complete. This includes supply of labour, tools &amp; plants includingmaterials. Planting hedge plants in two rows at 30cm apart</t>
  </si>
  <si>
    <t>Turfing with Sods Furnishing and laying of the live sods of perennial turf forming grass on embankment slope, verges or other locations shown on the drawing or as directed by the Engineer including preparation of ground, fetching of sods and watering as per Clause 307 of Specifications for Road &amp; Bridge Works of MoRT&amp;H (5th Revision).</t>
  </si>
  <si>
    <t>Supplying and fixing grasses tiles of grass Maxican Carpet/Selection No. 1 Healthy &amp; fresh grasses (size 1'x1' or bigger) including watering and maintenance of the lawn for 30 days or more till the grass forms a thick lawn free from wees and fit for mowing including supplying good earth as required by Engineer-in-charge. (Rate includes supply of labour, tools &amp; plants including materials)</t>
  </si>
  <si>
    <t>Ornamental brick edging (75 mm wide) in compound roads, gardens etc. with 1st class or picked jhama bricks laid diagonally on end and with a corner slightly raised from the adjoining surface thus giving saw tooth appearance including cutting trench laying bricks and repacking the trench thoroughly on both sides of the edging complete as per direction.</t>
  </si>
  <si>
    <t>Mtr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</si>
  <si>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(A) AT GROUND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</si>
  <si>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(C) AT SECOND FLOOR</t>
  </si>
  <si>
    <t>Supplying, fitting and fixing Stainless Steel railing consist of 38mm dia and 900mm height vertical balustrade at every two alternative steps, 50mm dia top rail, 3 (three ) nos 19mm dia horizontal Strainless steel pipe and base/cover plate with Strainless Steel GRADE 304 containing 7.5% nickle (Interior Grade) Brushed/Mat finish, complete as per direction of the Engineer-incharge. Weight of Strainless Steel railing per metre 6.5 Kg (approx)</t>
  </si>
  <si>
    <t>RM</t>
  </si>
  <si>
    <t>BI01010001010000000000000515BI0100001362</t>
  </si>
  <si>
    <t>BI01010001010000000000000515BI0100001363</t>
  </si>
  <si>
    <t>BI01010001010000000000000515BI0100001364</t>
  </si>
  <si>
    <t>no</t>
  </si>
  <si>
    <t>Supply &amp; fixing double door 8 way Vertical TPN MCB DB (Legrand) with IP 42/43 protection SS  enclosure recessed in wall &amp; mending good the damages to original finish incl. interconnection with suitable size of copper wire, neutral link &amp; earthing attachment comprising of  the following accessories.                
(All Legrand)
a) 160 A  Four pole thermal magnetic MCCB  --- 1 no
b) 63 A TP MCB                                                      --- 3 no
e) spare</t>
  </si>
  <si>
    <t xml:space="preserve">Supply &amp; fixing 4 way double door horizontal TPN MCB DB with SS enclosure (Legrand/Seimens/ABB) concealed in wall after cutting the wall &amp; mending good the damages to original finish with earthing attachment comprising with the following.                                                                                                                                          a )63 A Four Pole isolator   -1 No.                                                                                     b)40 A range SP MCB.-12 Nos.                                                                                                                                                     </t>
  </si>
  <si>
    <t>Supply &amp; fixing SPN MCB DB (2+8) WAY (Make legrand/Seimens / ABB) with S.S. Enclosure concealed in wall after cutting wall &amp; mending good the damages &amp; earthing attachment comprising with the following:                                                                                                                         a) 40 A DP isolator - 1 No.                                                                                            b) 6 to 16 A range SPMCB - 8 Nos.</t>
  </si>
  <si>
    <t>Supplying and fixing 240V 4 way MCB SS enclosure with IP-20/30
protection, powder coated provision for two/four pole
MCB, concealed in wall after cutting the wall &amp; mending
good the damages to original finish incl. painting,
connection &amp; provision for earthing attachment                                                        32A DP MCB isolator  --- 2nos</t>
  </si>
  <si>
    <t>Laying of XLPE/Al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                                                                                    a) 4 x 70  sqmm(supply to Main Switch to VTPN)</t>
  </si>
  <si>
    <t>Supply &amp; laying medium gauge 50 mm dia G.I. Pipe (ISI -m) for cable protection.</t>
  </si>
  <si>
    <t>supply &amp; fixing (40mmx40mmx6mm) GI pole clamp with nuts, bolts, &amp; washer for holding vertical 40mm dia GI cable protection pipe from service pole.</t>
  </si>
  <si>
    <t>Supply &amp; Fixing compression type cable gland for cable with brass gland, brass ring incl. socketing the ends off by crimping method including S/F solders socket (Dowels value) &amp; jointing materials
a) 4x70  sq mm XLPE/Al</t>
  </si>
  <si>
    <t xml:space="preserve"> Supply &amp; drawing 1.1 kv single core stranded  PVC insulated (FR) Copper wire(Gloster/Finolex/Havells) through alkathene pipe recessed in wall with Cutting Channel of size (40 mm x 40 mm) on masonry wall by Electric operated cutting machine incl. supplying &amp; fixing heavy gauge 19 mm, 3 mm thick Polythene pipe by means of
anchoring chemical (Hilti/Sika) and GI 'U' hooks of 8 SWG incl. supplying and drawing 18 SWG GI wire as Fish wire and mending good damages to original finish by using own tools and tackles
a) 4x16+2x10 sq mm(VTPN to TPN DB)</t>
  </si>
  <si>
    <t xml:space="preserve"> Supply &amp; drawing 1.1 kv single core stranded  PVC insulated (FR) Copper wire(Gloster/Finolex/Havells) through alkathene pipe recessed in wall with Cutting Channel of size (40 mm x 40 mm) on masonry wall by Electric operated cutting machine incl. supplying &amp; fixing heavy gauge 19 mm, 3 mm thick Polythene pipe by means of
anchoring chemical (Hilti/Sika) and GI 'U' hooks of 8 SWG incl. supplying and drawing 18 SWG GI wire as Fish wire and mending good damages to original finish by using own tools and tackles
b) 2x10+1x6 sq mm (TPN DB to SPN DB)</t>
  </si>
  <si>
    <t xml:space="preserve"> Supply &amp; drawing 1.1 kv single core stranded  PVC insulated (FR) Copper wire(Gloster/Finolex/Havells) through alkathene pipe recessed in wall with Cutting Channel of size (40 mm x 40 mm) on masonry wall by Electric operated cutting machine incl. supplying &amp; fixing heavy gauge 19 mm, 3 mm thick Polythene pipe by means of
anchoring chemical (Hilti/Sika) and GI 'U' hooks of 8 SWG incl. supplying and drawing 18 SWG GI wire as Fish wire and mending good damages to original finish by using own tools and tackles
c) 2x4+1x2.5 sq mm (TPN to AC)</t>
  </si>
  <si>
    <t xml:space="preserve"> Supply &amp; drawing 1.1 kv single core stranded  PVC insulated (FR) Copper wire(Gloster/Finolex/Havells) through alkathene pipe recessed in wall with Cutting Channel of size (40 mm x 40 mm) on masonry wall by Electric operated cutting machine incl. supplying &amp; fixing heavy gauge 19 mm, 3 mm thick Polythene pipe by means of
anchoring chemical (Hilti/Sika) and GI 'U' hooks of 8 SWG incl. supplying and drawing 18 SWG GI wire as Fish wire and mending good damages to original finish by using own tools and tackles
d) 2X2.5 + 1X1.5 Sqmm (P/P)</t>
  </si>
  <si>
    <t xml:space="preserve"> Supply &amp; drawing 1.1 kv single core stranded  PVC insulated (FR) Copper wire(Gloster/Finolex/Havells) through alkathene pipe recessed in wall with Cutting Channel of size (40 mm x 40 mm) on masonry wall by Electric operated cutting machine incl. supplying &amp; fixing heavy gauge 19 mm, 3 mm thick Polythene pipe by means of
anchoring chemical (Hilti/Sika) and GI 'U' hooks of 8 SWG incl. supplying and drawing 18 SWG GI wire as Fish wire and mending good damages to original finish by using own tools and tackles
e) 3x1.5 sq mm(compound lighting)</t>
  </si>
  <si>
    <t>Distn. wiring in 22/0.3 (1.5 sqmm) single core stranded 'FR' PVC insulated &amp; unsheathed single core stranded copper wire (Brand approved by EIC) in 19 mm bore, 3 mm thick polythen pipe complete with all accessories embedded in wall to light/fan/call bell points with Modular type switch (Brand approved by EIC) fixed on Modular GI switch board with top cover plate flushed sizes complete with three no. suitable size Copper bar with holes (for Ph, N &amp; E) fixed on bakelite/Hard Rubber insulator over the MS welded chairs incl. top cover flushed in wall for housing the board after cutting the brick wall incl. making earthing attachment,in wall incl. mending good damages to original finish(Ave. run 8 mtr.)</t>
  </si>
  <si>
    <t>pts</t>
  </si>
  <si>
    <t>Distribution wiring in 22/0.3 (1.5 Sqmm) single core standed "FR" PVC insulated &amp; unsheathed copper wire (approved by EIC) in 19 mm bore , 3 mm thick Polythene Pipe complete with all accessories embeded in wall to 240V 6A 5 pin plug point including S/F 240 V 6A 3 pin modular type plug socket &amp; Modular type switch (Brand appoved by EIC) including S/F earth continuty wire fixed on 4 Module GI switch board with 3/4 Module top cover plate flushed in wall incl. mending good damages to original finish
a) on board</t>
  </si>
  <si>
    <t>Supplying &amp; Fixing GI 4 Modular Switch Board of the following
sizes complete with three no. suitable size Copper bar with
holes (for Ph, N &amp; E) fixed on bakelite/Hard Rubber insulator
over the MS welded chairs incl. top cover flushed in wall for
housing the board after cutting the brick wall incl. making
earthing attachment, painting and mending good damages to
building works                                                                                                                           a) 240V 6A modular type switch                                                                                    b) 240V 6A modular type 5 pin plug socket                                                             making necy. connections with PVC Cu wire and earth continuity wire etc.</t>
  </si>
  <si>
    <t>Supplying &amp; Fixing GI 4 Modular Switch Board of the following
sizes complete with three no. suitable size Copper bar with
holes (for Ph, N &amp; E) fixed on bakelite/Hard Rubber insulator
over the MS welded chairs incl. top cover flushed in wall for
housing the board after cutting the brick wall incl. making
earthing attachment, painting and mending good damages to
building works                                                                                                                           a) 240V 16A modular type switch                                                                                    b) 240V 16A modular type 3 pin plug socket                                                             making necy. connections with PVC Cu wire and earth continuity wire etc.</t>
  </si>
  <si>
    <t>Fixing the single Tube light fitting suspended 25 cm. Below the ceiling with 2 Nos. 20 mm dia E.I. conduit (14 SWG) support fixed with L type clamp fixed on ceiling with fastener &amp; s/f connecting copper wire.</t>
  </si>
  <si>
    <t>fixing the LED tube light fitting complete with all accessories directly on wall/ceiling/HW round block and suitable size of MS fastener.</t>
  </si>
  <si>
    <t>Supply &amp; Fixing angular batten holder (Anchor) on 75mm dia PVC round block / round bakelite on wall/ceiling.</t>
  </si>
  <si>
    <t>supply &amp; fixing only fan box type clamp of 150mm dia &amp; 80mm depth made of 16SWG CRCA sheet with one end duly sealed by cover, properly welded, incl. S&amp;f 12mm dia 600mm long MS rod duly bend by heat treatment at the centre position of rod to grip fan bobin properly, incl. binding wire, incl. supplying and covering the box with alkathene sheet, placed in order to prevent concrete from entering the box.</t>
  </si>
  <si>
    <t>Supply &amp; Fixing 240V, Modular Socket (2 Module) type fan regulator (step type) (cabtree) on existing Moduler GI switch board with top cover plate incl. making necy. Connections etc.</t>
  </si>
  <si>
    <t>Supply &amp; Fixing 240 V, 25 A, 3 pin Modular type plug socket (Brand approved by EIC), without plug top and switch with 2 Module GI Modular type switch board with top cover plate flushed in wall &amp; making necy. connections with PVC Cu wire and earth wire (AC)</t>
  </si>
  <si>
    <t>Supply &amp; Fixing 240 V,25 A, 3 pin Modular type plug top with indicator (Cabtree) &amp; necy. Connections. (AC)</t>
  </si>
  <si>
    <t>Supply &amp; Fixing GI 30 cm Exhaust fan (12") louver shutter on wall with necy. bolts &amp; nuts (6 mm dia x 62 mm long)</t>
  </si>
  <si>
    <t>Earthing the installation by 50 mm dia. G.I. Pipe (ISI-M) of 3.64 mtr. Long driven to an depth of 3.65 mtr. Below the ground level including S/F 1X4 SWG. G.I. Earth wire (4 mtr. Long) with nuts bolts &amp; washers.</t>
  </si>
  <si>
    <t>Supply &amp; fixing earth busbar of galvanized (hot dip) MS flat 25x6 mm on wall having clearance of 6mm from wall incl. Providing drilled holes on busbar complete with GI bolts, nuts, washers, spacing insulators etc. as required.</t>
  </si>
  <si>
    <t>connecting the equipments to the earth busbar incl. S&amp;f GI(hot dip) wire of size no. 8 SWG on wall/floor with stapples buried inside wall/floor as required and making connection to equipments with bolts, washers, nuts, cable lugs etc. as required and mending good damages.</t>
  </si>
  <si>
    <t>Supply &amp; fixing 40mm dia GI(ISI-M) pipe of 1.20 mtr long KMDA type Arm bracket thoroughly welded with 100mm dia 30 cm long vertical jacket with tie support incl S/F pole cap &amp; painting as per direction of the EIC.</t>
  </si>
  <si>
    <t>Supplying &amp; Fixing GI waterproof type looping cable box size
200x150x100 mm deep having 4 mm thick comprising of one 250
V 15 A kit-kat fuse unit, one NL on porcelain insulator, one
compression type brass cable gland for upto 2- core 16 sqmm
PVC/A cable and having lined with rubber gasketted GI top cover
with brass machine screws etc., earthing terminal with lug, on
steel tubular pole near base, including S&amp;F 40x6 mm thick, MS
clamps with bolts, nuts etc. including painting with anticorrosive
paint.</t>
  </si>
  <si>
    <r>
      <rPr>
        <b/>
        <u val="single"/>
        <sz val="11"/>
        <color indexed="8"/>
        <rFont val="Arial"/>
        <family val="2"/>
      </rPr>
      <t xml:space="preserve">Internal Electrical - Schedule item </t>
    </r>
    <r>
      <rPr>
        <sz val="11"/>
        <color indexed="8"/>
        <rFont val="Arial"/>
        <family val="2"/>
      </rPr>
      <t xml:space="preserve">
Supply &amp; fixing 415 volt 160A TPN switch in S.S. enclosure with HRC fuses onLS &amp; NL to be fixed on angle iron frame on wall including earthing attachment.(L&amp;T/Seimens)</t>
    </r>
  </si>
  <si>
    <r>
      <rPr>
        <b/>
        <u val="single"/>
        <sz val="11"/>
        <color indexed="8"/>
        <rFont val="Arial"/>
        <family val="2"/>
      </rPr>
      <t xml:space="preserve">Internal Electrical - non Schedule item </t>
    </r>
    <r>
      <rPr>
        <sz val="11"/>
        <color indexed="8"/>
        <rFont val="Arial"/>
        <family val="2"/>
      </rPr>
      <t xml:space="preserve">
Supply &amp; delivery of 1.1 KV grade X LPE AL. Armoured Cable (make Gloster/Nicco/Havells)                                                                                                a)  4 X 70 sqmm. XLPE /Al Cable                                        </t>
    </r>
  </si>
  <si>
    <t>Supply &amp; fixing of 1200mm(48'') sweep Ceiling Fan (Orient,New Bridge) complete with all acessaries Incl S/F necy copper flex wire.</t>
  </si>
  <si>
    <t xml:space="preserve">Supply &amp; Delivery of single LED tube light fitting complete with all acessaries (make crompton Cat.  No.-LCTL-18-CDL) </t>
  </si>
  <si>
    <t>Supply &amp; fixing 425 mm (12") sweep heavy duty exhaust fan (EPC/Crompton) after cutting hole on wall  &amp; mending good the damages.</t>
  </si>
  <si>
    <t>Supply &amp; fixing  3W LED night Lamp (Crompton/Philps) for batten light points</t>
  </si>
  <si>
    <t>Supply &amp; fixing  9W LED night Lamp (Crompton/Philps) for batten light points</t>
  </si>
  <si>
    <t xml:space="preserve">COMPOUND LIGHTING                                                                                                     Supply of 90 W LED light fitting (make Crompton,  cat no - LSTS-90-CDL) </t>
  </si>
  <si>
    <t>SUPPLY &amp; INSTALLATION OF AC MACHINE 
Supply &amp; delivery through DGS &amp; D rate contract basic of the following  split type AC machines (3 Star rated)(Make Hitachi) complete with indoor outdoor unit &amp; coper refrigerant pipes upto 5 mtr length with synthetic insulation etc.
a) 1.5 TR Split type (3 Star rated)</t>
  </si>
  <si>
    <t>SUPPLY &amp; INSTALLATION OF AC MACHINE 
Supply &amp; delivery through DGS &amp; D rate contract basic of the following  split type AC machines (3 Star rated)(Make Hitachi) complete with indoor outdoor unit &amp; coper refrigerant pipes upto 5 mtr length with synthetic insulation etc.
b) 2TR split type (3 Star rated)</t>
  </si>
  <si>
    <t>Supply &amp; Fixing 240 V, 25 A, Modular type AC m/c starter (Eletron OLP - 3) 4 Module GI Modular type switch board with 4 Module top cover plate flushed in wall incl. S&amp;F switch board and cover plate and making necy. connections with PVC Cu wire and earth continuity wire .</t>
  </si>
  <si>
    <t xml:space="preserve">Installation charge of indoor &amp; out door unit incl S/F iron bracket frame </t>
  </si>
  <si>
    <t xml:space="preserve">Supply &amp; Installation of  copper refrigerent pipes, 
power cable  of different dia  as required with synthetic insulation complete. </t>
  </si>
  <si>
    <t>Supply &amp; installation of extra drain water pipe  of approved quality</t>
  </si>
  <si>
    <t>BI01010001010000000000000515BI0100001365</t>
  </si>
  <si>
    <t>BI01010001010000000000000515BI0100001366</t>
  </si>
  <si>
    <t>BI01010001010000000000000515BI0100001367</t>
  </si>
  <si>
    <t>BI01010001010000000000000515BI0100001368</t>
  </si>
  <si>
    <r>
      <rPr>
        <b/>
        <u val="single"/>
        <sz val="11"/>
        <color indexed="8"/>
        <rFont val="Arial"/>
        <family val="2"/>
      </rPr>
      <t xml:space="preserve">External Electrical - Schedule item </t>
    </r>
    <r>
      <rPr>
        <sz val="11"/>
        <color indexed="8"/>
        <rFont val="Arial"/>
        <family val="2"/>
      </rPr>
      <t xml:space="preserve">
Supply &amp; Fixing DP enclosure (Legrand) concealed in wall &amp; mending good the damages to original finish incl. earthing attachment comprising with the following:
a) 25 A DP MCB Isolator (Legrand) -- 1 nos </t>
    </r>
  </si>
  <si>
    <t>Supply &amp; fixing of 25 A piano type switch (Anchor) on 
(4"x 4" x 2.5") MS Loop box with bakelite top cover on wall. (Flood light control)</t>
  </si>
  <si>
    <t xml:space="preserve">Laying of the following XLPE Al armoured cable incl. 2 x 10 SWG G.I. Earth continuity conductor recessed in wall &amp; mending good the damages to original finish
a) 2 x 10 sq mm
</t>
  </si>
  <si>
    <t xml:space="preserve">Laying of the following XLPE Al armoured cable incl. 2 x 10 SWG G.I. Earth continuity conductor recessed in wall &amp; mending good the damages to original finish
d) 2 x 6 sq mm 
</t>
  </si>
  <si>
    <t>Laying of the following Al armoured cable through under ground trench 460mm wide x 760mm average depth with necy brick protechtion 8 nos brick per metre, incl filling up the excaveted trenchwith shifted soil, levelling up &amp; restoring the surface duly rammed
c) 2 x 10 sq mm</t>
  </si>
  <si>
    <t xml:space="preserve">Laying of the following Al armoured cable through under ground trench 460mm wide x 760mm average depth with necy brick protechtion 8 nos brick per metre, incl filling up the excaveted trenchwith shifted soil, levelling up &amp; restoring the surface duly rammed
d) 2 x 6 sq mm </t>
  </si>
  <si>
    <t>Supply &amp; laying medium gauge G.I. Pipe(ISI-Medium) for cable protection 
b) 40 mm dia</t>
  </si>
  <si>
    <t xml:space="preserve">Supply &amp; fixing compression type gland with brass gland brass ring incl. socketing the ends off by crimping method incl. S/F solderless socket (Dowels make) &amp; jointing ,materials etc. Of the following XLPE/A cable:
a) 2 x 10 sq mm </t>
  </si>
  <si>
    <t>Supply &amp; drawing of 1.1 Kv grade single core stranded    'FR' Pvc insulated &amp; unsheathed copper wire (brand appr by EIC) of the following sizes :-
d) 3x1.5 sq mm through pole</t>
  </si>
  <si>
    <t xml:space="preserve">Supply &amp; delivery at site of swaged type steel tubular swan neck type bend pole of over all length 9 mtr. of section (Bottom - 5m, Middle - 2.00m, Top - 2.00m) &amp; outside dia &amp; thickness (Bottom- 165.1x4.50, Middle -139.7x4.50, Top - 114.3x3.65) having approx weight of the pole including sole plate 147 Kg. the top end of the   pole should be reduced to enable fixing of LED fitting . </t>
  </si>
  <si>
    <t xml:space="preserve">Erection of 9 m ST pole with sole plate in CC foundation (600x600x150mm) thick CC (4:2:1) base  block below sole plate with hard jhama metal incl CC (6:3:1) muffing  0.30 m dia 03.0 m above ground level incl making drilled hole on pole for earth bolt &amp; carriage upto 1.6 Km from store to work site in cluding filling up the the exacavated earth pit with shifted soil </t>
  </si>
  <si>
    <t>Painting the 9 m ST pole with two coats of aluminium paint of approved make over one coat of R.O primer    incl  preparation of surface by sand paper/emery incl cleaning etc.</t>
  </si>
  <si>
    <t xml:space="preserve">Earthing the Installation by 50 mm dia G.I. Pipe (ISI -M) 3.64 mtr long &amp; 1x4 SWG G.I.(Hot dip) wire (4 mtr    long) with suitable nuts, bolts &amp; washer etc. Incl S/F 15 mm dia GI protection pipe (1 mtr long) to be filled with bitumen partly under ground level &amp; partly under ground level driven to an depth of 3.65 mtr below G.L.                                     </t>
  </si>
  <si>
    <t xml:space="preserve">Supply &amp; fixing earth busbar of galvanised (Hot dip) MS flat 25mm x 6mm on wall having clearance of 6mm from wall Incl providing drilled holes onthe busbar complete with nuts, bolts &amp; washers spacing insulator etc. as required   </t>
  </si>
  <si>
    <t>Supply &amp; fixing 240V GI water proof Looping cable box of size (200x150x100mm), 4 mm thick comprising of 2 pole 250V stud connector  15A kit cut fuses earthing attachment &amp; necy MS clamps with nuts, bolts &amp; washers etc.</t>
  </si>
  <si>
    <t>Supply &amp; delevery of 1.1 Kv grade XLPE Aluminium armoured cable(make Gloster/Nicco/Havells) 
d) 2 x 6 sq mm</t>
  </si>
  <si>
    <t>BI01010001010000000000000515BI0100001369</t>
  </si>
  <si>
    <t>BI01010001010000000000000515BI0100001370</t>
  </si>
  <si>
    <t>BI01010001010000000000000515BI0100001371</t>
  </si>
  <si>
    <t>BI01010001010000000000000515BI0100001372</t>
  </si>
  <si>
    <t>BI01010001010000000000000515BI0100001373</t>
  </si>
  <si>
    <t>BI01010001010000000000000515BI0100001374</t>
  </si>
  <si>
    <t>BI01010001010000000000000515BI0100001375</t>
  </si>
  <si>
    <t>BI01010001010000000000000515BI0100001376</t>
  </si>
  <si>
    <t>BI01010001010000000000000515BI0100001377</t>
  </si>
  <si>
    <t>BI01010001010000000000000515BI0100001378</t>
  </si>
  <si>
    <t>BI01010001010000000000000515BI0100001379</t>
  </si>
  <si>
    <t>BI01010001010000000000000515BI0100001380</t>
  </si>
  <si>
    <t>BI01010001010000000000000515BI0100001381</t>
  </si>
  <si>
    <t>BI01010001010000000000000515BI0100001382</t>
  </si>
  <si>
    <t>BI01010001010000000000000515BI0100001383</t>
  </si>
  <si>
    <t>BI01010001010000000000000515BI0100001384</t>
  </si>
  <si>
    <t>BI01010001010000000000000515BI0100001385</t>
  </si>
  <si>
    <t>BI01010001010000000000000515BI0100001386</t>
  </si>
  <si>
    <t>Supply of three phase 415V 5 Hp (3.73 Kw) monoblock submersible Pump Motor set .The discharge outlet size will be 50mm (2"inch).(Make Kirloskar/ KSB/ Crompton)</t>
  </si>
  <si>
    <t>Supply &amp; fixing of control panel suitable for 3 thase 5HP submersible pump motor set comprising of DOL starter, dual ammeter &amp; voltmeter, indicator lamp to be fixed on wall incl making connection &amp; necy earthing attachment.(Make L&amp;T/Crompton/KSB)</t>
  </si>
  <si>
    <t>CC foundation (Proportion and dimension indicated below), having 600x600x150 mm thick CC (4:2:1) base block below sole plate/pole with hard jhama metal including CC (6:3:1) muffing 0.30 mts. dia and 0.30 mts. above ground level including 3 mm thick neat cemented finish and GI earth bolt after making drilled holes etc. on MS box &amp; filling up the excavated earth pit with shifted soil and ramming properly.</t>
  </si>
  <si>
    <t>Supply &amp; fixing a 4pole isolator &amp; a starter in a water proof MS box with neat finish having size of 380mm x 380mm x 305mm &amp; standard thickness of 3.55mm (approximate weight 20kg) for covering starter &amp; 4pole isolator for pump motor.</t>
  </si>
  <si>
    <t>Painting of the above MS box  and no. of coats of paint, as given below with ready mixed paint/primer of approved make, and brand incl. preparation of surface by sand paper/emery paper, cleaning etc. for receiving fresh coat of paint.                                                                                                a) 1st coat of aluminium paint over 1 coat of RO priming                 b) 2nd coat of aluminium paint over 1st coat</t>
  </si>
  <si>
    <t>Supply &amp; delivery 3 core 2.5 sqmm flat submersible cable 
(Finolex)</t>
  </si>
  <si>
    <t>Laying  of  XLPE /A Cable through U.G. trench with 8 nos brick per meter incl. &amp; filling up the excavated pit &amp; ramming properly
4 x 10 sq mm</t>
  </si>
  <si>
    <t>Supply &amp; delevery of 1.1 Kv grade XLPE Aluminium armoured cable(make Gloster/Nicco/Havells) 
 4x 10 sq mm</t>
  </si>
  <si>
    <t xml:space="preserve">Supply &amp; laying 40mm dia medium gauge G.I. Pipe(ISI-Medium) for cable protection </t>
  </si>
  <si>
    <t>Supply &amp; installation of 50mm dia G.I.  pipe (Make TATA-M)  having heavy duty G.I. socket/elbow (TATA)  incl cutting &amp; threading as required 
a) Make TATA Medium (For Vertical column pipe &amp; upto header)
     (A)-(II) G.I. pipe &amp; fittings item no -1(f) (ii)</t>
  </si>
  <si>
    <t>Supply &amp; fixing 50 mm dia Gun metal Non-Return valve(ISI)
     (A)-(II) G.I. pipe &amp; fittings item no -4</t>
  </si>
  <si>
    <t>Supply &amp; fixing 50 mm dia G.I. Peets valve(ISI) (tested 21 kg per cm)
     (A)-(II) G.I. pipe &amp; fittings item no -4</t>
  </si>
  <si>
    <t>supply &amp; fixing 50mm dia G.I. Nipple short piece 75mm long</t>
  </si>
  <si>
    <t>Supply &amp; fixing 50 mm dia G.I. Plug</t>
  </si>
  <si>
    <t>supply &amp; fixing 80mm x 50mm dia reducing tee(for delivery line from header)</t>
  </si>
  <si>
    <t>Supply &amp; fixing 50 mm dia G.I. Union
     (A)-(II) G.I. pipe &amp; fittings item no -(I)</t>
  </si>
  <si>
    <t>Supply &amp; fixing 50 mm dia G.I. Flange
     (A)-(II) G.I. pipe &amp; fittings item no -(G)</t>
  </si>
  <si>
    <t>BI01010001010000000000000515BI0100001387</t>
  </si>
  <si>
    <t>BI01010001010000000000000515BI0100001388</t>
  </si>
  <si>
    <t>BI01010001010000000000000515BI0100001389</t>
  </si>
  <si>
    <t>BI01010001010000000000000515BI0100001390</t>
  </si>
  <si>
    <t>BI01010001010000000000000515BI0100001391</t>
  </si>
  <si>
    <t>BI01010001010000000000000515BI0100001392</t>
  </si>
  <si>
    <t>BI01010001010000000000000515BI0100001393</t>
  </si>
  <si>
    <t>BI01010001010000000000000515BI0100001394</t>
  </si>
  <si>
    <t>BI01010001010000000000000515BI0100001395</t>
  </si>
  <si>
    <t>BI01010001010000000000000515BI0100001396</t>
  </si>
  <si>
    <t>BI01010001010000000000000515BI0100001397</t>
  </si>
  <si>
    <t>BI01010001010000000000000515BI0100001398</t>
  </si>
  <si>
    <t>BI01010001010000000000000515BI0100001399</t>
  </si>
  <si>
    <t>BI01010001010000000000000515BI0100001400</t>
  </si>
  <si>
    <t>BI01010001010000000000000515BI0100001401</t>
  </si>
  <si>
    <t>BI01010001010000000000000515BI0100001402</t>
  </si>
  <si>
    <t>BI01010001010000000000000515BI0100001403</t>
  </si>
  <si>
    <t>BI01010001010000000000000515BI0100001404</t>
  </si>
  <si>
    <t>Controlled Cement concrete with well graded stone chips (20 mm nominal size) excluding shuttering and reinforcement with complete design of concrete as per IS : 456 and relevantspecial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a) N.B Variety 
(B) AT FIRST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</si>
  <si>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(c)Steel shuttering or 9 to 12 mm thick approved quality ply board shuttering in any concrete work
(B) AT FIRST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</si>
  <si>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floor/upto 4 m
(i) Tor steel/Mild Steel
I. SAIL/ TATA/RINL
(B) AT FIRST FLOOR</t>
  </si>
  <si>
    <t xml:space="preserve">Brick work with 1st class bricks in cement mortar (1:4)
(b) In superstructure, ground floor 
(B) AT FIRST FLOOR
</t>
  </si>
  <si>
    <t>125 mm. thick brick work with 1st class bricks in cement mortar (1:4) in
(B) AT FIRST FLOOR</t>
  </si>
  <si>
    <t>Supplying and laying true to line and level vitrified tiles ofapproved brand (size not less than 600 mm X 600 mm X 10mm thick) in floor, skirting etc. set in 20 mm sand cementmortar (1:4) and 2 mm thick cement slurry back side of tilesusing cement@2.91Kg./sqM or using polymerised adhesive6 mm thick layer applied directlyover finished artificial stonefloor/Mosaic etc without any backing course) laid afterapplication slurry using 1.75 Kg of cement per sqM belowmortar only, joints grouted with admixture of white cementand colouring pigment to match with colour of tiles / epoxy
grout materials of approved make as directed and removal ofwax coating of top surface of tiles with warm water andpolishing the tiles using soft and dry cloth upto mirror finish
complete including the cost of materials, labour and all otherincidental charges complete true to the manufacturer'sspecification and direction of Engineer-in-Charge. (White
cement, synthetic adhesive and grout material to be suppliedby the contrr]e)
(A) Deep Colour &amp; White
(B) AT FIRST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</si>
  <si>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(B) AT FIRST FLOOR</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</si>
  <si>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(B) AT 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</si>
  <si>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(1:3) 15 mm thick &amp; 2 mm thick cement slurry at back side of tiles using cement @ 2.91 Kg/Sq.m &amp; joint filling using white cement slurry @ 0.20kg/Sq.m 
(b) Area of each tile upto 0.09 Sq.m
(i) Other than Coloured decorative including white
(B) AT 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</si>
  <si>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(b) Area of each tile upto 0.09 Sq.m
(i) Other than Coloured decorative including white
(B) AT FIRST FLOOR</t>
  </si>
  <si>
    <t>Wood work in door and window frame fitted and fixed in position complete including a protective coat of painting at the contact surface of the frame exluding cost of concrete, Iron Butt Hinges and M.S clamps. (The quantum should be correted upto three decimals).
Siliguri Sal
(B) AT FIRST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</si>
  <si>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floor.(a) 35 mm thick shutters (single leaf)
(B) AT FIRST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</si>
  <si>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(ii) 32 mm thick
(B) AT FIRST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</si>
  <si>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90mm
(B) AT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</si>
  <si>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c/ With 1:4 cement mortar ,b) 10 mm thick plaster. Ceiling Plaster
(B) AT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</si>
  <si>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15mm thick plaster INSIDE
(B) AT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</si>
  <si>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(B) AT FIRST FLOOR</t>
  </si>
  <si>
    <t>Rendering the Surface of walls and ceiling with White Cement base WATER
PROOF wall putty of approved make &amp; brand.(1.5 mm thick)
(B) AT FIRST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</si>
  <si>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 Water based interior grade Acrylic Primer,(b) Two Coats
(B) AT FIRST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</si>
  <si>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(b) Two Coats
(B) AT FIRST FLOOR</t>
  </si>
  <si>
    <t>Applying Acrylic Emulsion Paint of approved make and brand on walls and ceiling including sand papering in intermediate coats including putty (to be done under specific instruction of Superintending Engineer) : (Two coats)
ii) Luxury Quality (Two coats)
(B) AT FIRST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</si>
  <si>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b) Premium 100% Acrylic Emulsion
(B) AT FIRST FLOOR</t>
  </si>
  <si>
    <t>Priming one coat  on steel or other metal surface with synthetic oil bound primer of approved quality including smoothening surfaces by sand papering etc.
(B) AT FIRST FLOOR</t>
  </si>
  <si>
    <t>Painting with best quality synthetic enamel paint of approved make and brand including smoothening surface by sand papering etc. including using of approved putty etc. on the surface, if necessary .
On Steel and other  Metal Surface .Two coat  with any shade except white.With super gloss (hi-gloss) -
(B) AT FIRST FLOOR</t>
  </si>
  <si>
    <t>Priming one coat on timber or plastered surface with synthetic oil bound primer of approved quality including smoothening surfaces by sand papering etc.
(B) AT FIRST FLOOR</t>
  </si>
  <si>
    <t>Painting with best quality synthetic enamel paint of approved make and brand including smoothening surface by sand papering etc. including using of approved putty etc. on the surface, if necessary :(a) On timber or plastered surface.
With super gloss (hi-gloss) -(iv) Two coats (with any shade except white)
(B) AT FIRST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</si>
  <si>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In Ground floor
Flash butt welded windows and ventilators(No shop priming will be allowed to facilitate inspection ofworkmanship)
Without integrated grills.
(a) Fixed type steel windows as per IS sizes with horizontal glazing bars.
(B) AT FIRST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</si>
  <si>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In Ground floor
Flash butt welded windows and ventilators(No shop priming will be allowed to facilitate inspection ofworkmanship)
Without integrated grills.
(b) Openable steel windows as per IS sizes with side hung shutters and horizotal glazing bars. [The extra rate admissible for the openable portion only]
(B) AT FIRST FLOOR</t>
  </si>
  <si>
    <t xml:space="preserve">Supply &amp; fixing of  90 W LED  light fitting (Make Crompton, cat no - LSTP-90-CDL) </t>
  </si>
  <si>
    <r>
      <rPr>
        <b/>
        <u val="single"/>
        <sz val="11"/>
        <color indexed="8"/>
        <rFont val="Arial"/>
        <family val="2"/>
      </rPr>
      <t xml:space="preserve">External Electrical - Non Schedule item </t>
    </r>
    <r>
      <rPr>
        <sz val="11"/>
        <color indexed="8"/>
        <rFont val="Arial"/>
        <family val="2"/>
      </rPr>
      <t xml:space="preserve">
Supply &amp; delevery of 1.1 Kv grade XLPE Aluminium armoured cable(make Gloster/Nicco/Havells) 
c) 2 x 10 sq mm</t>
    </r>
  </si>
  <si>
    <r>
      <rPr>
        <b/>
        <u val="single"/>
        <sz val="11"/>
        <color indexed="8"/>
        <rFont val="Arial"/>
        <family val="2"/>
      </rPr>
      <t>PUMP INSTALLATION</t>
    </r>
    <r>
      <rPr>
        <sz val="11"/>
        <color indexed="8"/>
        <rFont val="Arial"/>
        <family val="2"/>
      </rPr>
      <t xml:space="preserve">
Supply of three phase 415V 3 Hp (2.24 Kw) submersible Pump Motor set suitable for 150mm bore well having overall head of (18 mtr to 70mtr) &amp; discharge of (380 LPM to 135 LPM). The discharge outlet size will be 50mm (2"inch).(Make Kirloskar/ KSB/ Crompton)</t>
    </r>
  </si>
  <si>
    <t>Supplying, fitting and fixing Anglo-Indian W.C. in white glazed vitreous china ware of approved make complete in position with necessary bolts, nuts etc. Hindware/Parryware/Cera, made 
(a) With 'S' trap (With Vent)</t>
  </si>
  <si>
    <t>Name of Work: Construction of Academic Block Three Storied (G+2) at SAP 12Bn. Dabgram under Jalpaiguri District.</t>
  </si>
  <si>
    <t>Contract No:   WBPHIDCL/ACE/NIT- 96(e)/2018-2019 (1st Call)</t>
  </si>
  <si>
    <t xml:space="preserve">Tender Inviting Authority: The Additional Chief Engineer,  W.B.P.H&amp;.I.D.Corpn. Ltd. </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</si>
</sst>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
    <numFmt numFmtId="182" formatCode="0.000"/>
    <numFmt numFmtId="183" formatCode="0.0000%"/>
    <numFmt numFmtId="184" formatCode="0.00000"/>
    <numFmt numFmtId="185" formatCode="0.000%"/>
    <numFmt numFmtId="186" formatCode="&quot;₹&quot;\ #,##0.00"/>
    <numFmt numFmtId="187" formatCode="[$-4009]dd\ mmmm\ yyyy"/>
    <numFmt numFmtId="188" formatCode="[$-409]hh:mm:ss\ AM/PM"/>
    <numFmt numFmtId="189" formatCode="0.000000"/>
    <numFmt numFmtId="190" formatCode="0.0000000"/>
    <numFmt numFmtId="191" formatCode="0.00000000"/>
    <numFmt numFmtId="192" formatCode="0.000000000"/>
    <numFmt numFmtId="193" formatCode="0.0000000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b/>
      <sz val="11"/>
      <color indexed="8"/>
      <name val="Calibri"/>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sz val="11"/>
      <color indexed="31"/>
      <name val="Arial"/>
      <family val="2"/>
    </font>
    <font>
      <b/>
      <sz val="14"/>
      <color indexed="17"/>
      <name val="Arial"/>
      <family val="2"/>
    </font>
    <font>
      <b/>
      <sz val="11"/>
      <color indexed="16"/>
      <name val="Arial"/>
      <family val="2"/>
    </font>
    <font>
      <sz val="10"/>
      <color indexed="8"/>
      <name val="Courier New"/>
      <family val="3"/>
    </font>
    <font>
      <sz val="11"/>
      <color indexed="10"/>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sz val="11"/>
      <color theme="4" tint="0.7999799847602844"/>
      <name val="Arial"/>
      <family val="2"/>
    </font>
    <font>
      <b/>
      <sz val="14"/>
      <color theme="6" tint="-0.4999699890613556"/>
      <name val="Arial"/>
      <family val="2"/>
    </font>
    <font>
      <b/>
      <sz val="11"/>
      <color rgb="FF800000"/>
      <name val="Arial"/>
      <family val="2"/>
    </font>
    <font>
      <sz val="10"/>
      <color rgb="FF000000"/>
      <name val="Courier New"/>
      <family val="3"/>
    </font>
    <font>
      <sz val="11"/>
      <color theme="1"/>
      <name val="Arial"/>
      <family val="2"/>
    </font>
    <font>
      <sz val="11"/>
      <color rgb="FFFF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31">
    <xf numFmtId="0" fontId="0" fillId="0" borderId="0" xfId="0" applyFont="1" applyAlignment="1">
      <alignment/>
    </xf>
    <xf numFmtId="0" fontId="3" fillId="0" borderId="0" xfId="58" applyNumberFormat="1" applyFont="1" applyFill="1" applyBorder="1" applyAlignment="1">
      <alignment vertical="center"/>
      <protection/>
    </xf>
    <xf numFmtId="0" fontId="65" fillId="0" borderId="0" xfId="58" applyNumberFormat="1" applyFont="1" applyFill="1" applyBorder="1" applyAlignment="1" applyProtection="1">
      <alignment vertical="center"/>
      <protection locked="0"/>
    </xf>
    <xf numFmtId="0" fontId="65" fillId="0" borderId="0" xfId="58" applyNumberFormat="1" applyFont="1" applyFill="1" applyBorder="1" applyAlignment="1">
      <alignment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66"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65"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65" fillId="0" borderId="0" xfId="58" applyNumberFormat="1" applyFont="1" applyFill="1" applyAlignment="1">
      <alignment vertical="center"/>
      <protection/>
    </xf>
    <xf numFmtId="0" fontId="2" fillId="0" borderId="10" xfId="58" applyNumberFormat="1" applyFont="1" applyFill="1" applyBorder="1" applyAlignment="1">
      <alignment horizontal="center" vertical="top" wrapText="1"/>
      <protection/>
    </xf>
    <xf numFmtId="0" fontId="3" fillId="0" borderId="0" xfId="58" applyNumberFormat="1" applyFont="1" applyFill="1">
      <alignment/>
      <protection/>
    </xf>
    <xf numFmtId="0" fontId="65" fillId="0" borderId="0" xfId="58" applyNumberFormat="1" applyFont="1" applyFill="1">
      <alignment/>
      <protection/>
    </xf>
    <xf numFmtId="0" fontId="2" fillId="0" borderId="11" xfId="58" applyNumberFormat="1" applyFont="1" applyFill="1" applyBorder="1" applyAlignment="1">
      <alignment horizontal="center" vertical="top" wrapText="1"/>
      <protection/>
    </xf>
    <xf numFmtId="0" fontId="3" fillId="0" borderId="0" xfId="58" applyNumberFormat="1" applyFont="1" applyFill="1" applyAlignment="1">
      <alignment vertical="top"/>
      <protection/>
    </xf>
    <xf numFmtId="0" fontId="65" fillId="0" borderId="0" xfId="58" applyNumberFormat="1" applyFont="1" applyFill="1" applyAlignment="1">
      <alignment vertical="top"/>
      <protection/>
    </xf>
    <xf numFmtId="0" fontId="3" fillId="0" borderId="10" xfId="58" applyNumberFormat="1" applyFont="1" applyFill="1" applyBorder="1" applyAlignment="1" applyProtection="1">
      <alignment vertical="top"/>
      <protection/>
    </xf>
    <xf numFmtId="0" fontId="3" fillId="0" borderId="0" xfId="58" applyNumberFormat="1" applyFont="1" applyFill="1" applyAlignment="1" applyProtection="1">
      <alignment vertical="top"/>
      <protection/>
    </xf>
    <xf numFmtId="0" fontId="65" fillId="0" borderId="0" xfId="58" applyNumberFormat="1" applyFont="1" applyFill="1" applyAlignment="1" applyProtection="1">
      <alignment vertical="top"/>
      <protection/>
    </xf>
    <xf numFmtId="0" fontId="0" fillId="0" borderId="0" xfId="58" applyNumberFormat="1" applyFill="1">
      <alignment/>
      <protection/>
    </xf>
    <xf numFmtId="0" fontId="67" fillId="0" borderId="0" xfId="58" applyNumberFormat="1" applyFont="1" applyFill="1">
      <alignment/>
      <protection/>
    </xf>
    <xf numFmtId="0" fontId="68" fillId="0" borderId="0" xfId="64" applyNumberFormat="1" applyFont="1" applyFill="1" applyBorder="1" applyAlignment="1" applyProtection="1">
      <alignment horizontal="center" vertical="center"/>
      <protection/>
    </xf>
    <xf numFmtId="0" fontId="2" fillId="0" borderId="12" xfId="64" applyNumberFormat="1" applyFont="1" applyFill="1" applyBorder="1" applyAlignment="1" applyProtection="1">
      <alignment horizontal="left" vertical="top" wrapText="1"/>
      <protection/>
    </xf>
    <xf numFmtId="0" fontId="2" fillId="0" borderId="13" xfId="64" applyNumberFormat="1" applyFont="1" applyFill="1" applyBorder="1" applyAlignment="1">
      <alignment horizontal="center" vertical="top" wrapText="1"/>
      <protection/>
    </xf>
    <xf numFmtId="0" fontId="69" fillId="0" borderId="10" xfId="64" applyNumberFormat="1" applyFont="1" applyFill="1" applyBorder="1" applyAlignment="1">
      <alignment vertical="top" wrapText="1"/>
      <protection/>
    </xf>
    <xf numFmtId="0" fontId="3" fillId="0" borderId="11" xfId="64" applyNumberFormat="1" applyFont="1" applyFill="1" applyBorder="1" applyAlignment="1">
      <alignment vertical="top" wrapText="1"/>
      <protection/>
    </xf>
    <xf numFmtId="0" fontId="2" fillId="0" borderId="11" xfId="64" applyNumberFormat="1" applyFont="1" applyFill="1" applyBorder="1" applyAlignment="1">
      <alignment horizontal="left" vertical="top"/>
      <protection/>
    </xf>
    <xf numFmtId="0" fontId="2" fillId="0" borderId="12" xfId="64" applyNumberFormat="1" applyFont="1" applyFill="1" applyBorder="1" applyAlignment="1">
      <alignment horizontal="left" vertical="top"/>
      <protection/>
    </xf>
    <xf numFmtId="0" fontId="3" fillId="0" borderId="14" xfId="64" applyNumberFormat="1" applyFont="1" applyFill="1" applyBorder="1" applyAlignment="1">
      <alignment vertical="top"/>
      <protection/>
    </xf>
    <xf numFmtId="0" fontId="6" fillId="0" borderId="15" xfId="64" applyNumberFormat="1" applyFont="1" applyFill="1" applyBorder="1" applyAlignment="1">
      <alignment vertical="top"/>
      <protection/>
    </xf>
    <xf numFmtId="0" fontId="3" fillId="0" borderId="15" xfId="64" applyNumberFormat="1" applyFont="1" applyFill="1" applyBorder="1" applyAlignment="1">
      <alignment vertical="top"/>
      <protection/>
    </xf>
    <xf numFmtId="0" fontId="14" fillId="0" borderId="10" xfId="64" applyNumberFormat="1" applyFont="1" applyFill="1" applyBorder="1" applyAlignment="1" applyProtection="1">
      <alignment vertical="center" wrapText="1"/>
      <protection locked="0"/>
    </xf>
    <xf numFmtId="0" fontId="70" fillId="33" borderId="10" xfId="64" applyNumberFormat="1" applyFont="1" applyFill="1" applyBorder="1" applyAlignment="1" applyProtection="1">
      <alignment vertical="center" wrapText="1"/>
      <protection locked="0"/>
    </xf>
    <xf numFmtId="0" fontId="71" fillId="0" borderId="10" xfId="64" applyNumberFormat="1" applyFont="1" applyFill="1" applyBorder="1" applyAlignment="1">
      <alignment vertical="top"/>
      <protection/>
    </xf>
    <xf numFmtId="0" fontId="13" fillId="0" borderId="10" xfId="64" applyNumberFormat="1" applyFont="1" applyFill="1" applyBorder="1" applyAlignment="1" applyProtection="1">
      <alignment vertical="center" wrapText="1"/>
      <protection locked="0"/>
    </xf>
    <xf numFmtId="0" fontId="13" fillId="0" borderId="10" xfId="69" applyNumberFormat="1" applyFont="1" applyFill="1" applyBorder="1" applyAlignment="1" applyProtection="1">
      <alignment vertical="center" wrapText="1"/>
      <protection locked="0"/>
    </xf>
    <xf numFmtId="0" fontId="14" fillId="0" borderId="10" xfId="64" applyNumberFormat="1" applyFont="1" applyFill="1" applyBorder="1" applyAlignment="1" applyProtection="1">
      <alignment vertical="center" wrapText="1"/>
      <protection/>
    </xf>
    <xf numFmtId="0" fontId="11" fillId="0" borderId="0" xfId="64" applyNumberFormat="1" applyFill="1">
      <alignment/>
      <protection/>
    </xf>
    <xf numFmtId="2" fontId="72" fillId="0" borderId="11" xfId="64" applyNumberFormat="1" applyFont="1" applyFill="1" applyBorder="1" applyAlignment="1">
      <alignment vertical="top"/>
      <protection/>
    </xf>
    <xf numFmtId="10" fontId="73" fillId="33" borderId="10" xfId="69" applyNumberFormat="1" applyFont="1" applyFill="1" applyBorder="1" applyAlignment="1" applyProtection="1">
      <alignment horizontal="center" vertical="center"/>
      <protection locked="0"/>
    </xf>
    <xf numFmtId="2" fontId="6" fillId="0" borderId="16" xfId="64" applyNumberFormat="1" applyFont="1" applyFill="1" applyBorder="1" applyAlignment="1">
      <alignment horizontal="right" vertical="top"/>
      <protection/>
    </xf>
    <xf numFmtId="2" fontId="6" fillId="0" borderId="17" xfId="64" applyNumberFormat="1" applyFont="1" applyFill="1" applyBorder="1" applyAlignment="1">
      <alignment vertical="top"/>
      <protection/>
    </xf>
    <xf numFmtId="0" fontId="17" fillId="0" borderId="11" xfId="64" applyNumberFormat="1" applyFont="1" applyFill="1" applyBorder="1" applyAlignment="1">
      <alignment vertical="top" wrapText="1"/>
      <protection/>
    </xf>
    <xf numFmtId="2" fontId="6" fillId="0" borderId="11" xfId="42" applyNumberFormat="1" applyFont="1" applyFill="1" applyBorder="1" applyAlignment="1">
      <alignment vertical="top"/>
    </xf>
    <xf numFmtId="180" fontId="3" fillId="0" borderId="11" xfId="64" applyNumberFormat="1" applyFont="1" applyFill="1" applyBorder="1" applyAlignment="1">
      <alignment vertical="center" readingOrder="1"/>
      <protection/>
    </xf>
    <xf numFmtId="0" fontId="3" fillId="0" borderId="11" xfId="58" applyNumberFormat="1" applyFont="1" applyFill="1" applyBorder="1" applyAlignment="1">
      <alignment horizontal="left" vertical="center" readingOrder="1"/>
      <protection/>
    </xf>
    <xf numFmtId="0" fontId="3" fillId="0" borderId="11" xfId="64" applyNumberFormat="1" applyFont="1" applyFill="1" applyBorder="1" applyAlignment="1">
      <alignment vertical="center" readingOrder="1"/>
      <protection/>
    </xf>
    <xf numFmtId="0" fontId="2" fillId="0" borderId="11" xfId="58" applyNumberFormat="1" applyFont="1" applyFill="1" applyBorder="1" applyAlignment="1" applyProtection="1">
      <alignment horizontal="right" vertical="center" readingOrder="1"/>
      <protection/>
    </xf>
    <xf numFmtId="0" fontId="3" fillId="0" borderId="11" xfId="58" applyNumberFormat="1" applyFont="1" applyFill="1" applyBorder="1" applyAlignment="1">
      <alignment vertical="center" readingOrder="1"/>
      <protection/>
    </xf>
    <xf numFmtId="0" fontId="2" fillId="0" borderId="11" xfId="58" applyNumberFormat="1" applyFont="1" applyFill="1" applyBorder="1" applyAlignment="1" applyProtection="1">
      <alignment horizontal="left" vertical="center" readingOrder="1"/>
      <protection locked="0"/>
    </xf>
    <xf numFmtId="0" fontId="3" fillId="0" borderId="11" xfId="58" applyNumberFormat="1" applyFont="1" applyFill="1" applyBorder="1" applyAlignment="1" applyProtection="1">
      <alignment vertical="center" readingOrder="1"/>
      <protection/>
    </xf>
    <xf numFmtId="0" fontId="2" fillId="0" borderId="18" xfId="58" applyNumberFormat="1" applyFont="1" applyFill="1" applyBorder="1" applyAlignment="1" applyProtection="1">
      <alignment horizontal="right" vertical="center" readingOrder="1"/>
      <protection locked="0"/>
    </xf>
    <xf numFmtId="0" fontId="2" fillId="0" borderId="19" xfId="58" applyNumberFormat="1" applyFont="1" applyFill="1" applyBorder="1" applyAlignment="1" applyProtection="1">
      <alignment horizontal="center" vertical="center" wrapText="1" readingOrder="1"/>
      <protection locked="0"/>
    </xf>
    <xf numFmtId="0" fontId="2" fillId="0" borderId="11" xfId="58" applyNumberFormat="1" applyFont="1" applyFill="1" applyBorder="1" applyAlignment="1" applyProtection="1">
      <alignment horizontal="center" vertical="center" wrapText="1" readingOrder="1"/>
      <protection locked="0"/>
    </xf>
    <xf numFmtId="0" fontId="2" fillId="0" borderId="20" xfId="64" applyNumberFormat="1" applyFont="1" applyFill="1" applyBorder="1" applyAlignment="1">
      <alignment horizontal="right" vertical="center" readingOrder="1"/>
      <protection/>
    </xf>
    <xf numFmtId="180" fontId="2" fillId="0" borderId="20" xfId="64" applyNumberFormat="1" applyFont="1" applyFill="1" applyBorder="1" applyAlignment="1">
      <alignment horizontal="right" vertical="center" readingOrder="1"/>
      <protection/>
    </xf>
    <xf numFmtId="0" fontId="3" fillId="0" borderId="11" xfId="64" applyNumberFormat="1" applyFont="1" applyFill="1" applyBorder="1" applyAlignment="1">
      <alignment vertical="center" wrapText="1" readingOrder="1"/>
      <protection/>
    </xf>
    <xf numFmtId="0" fontId="2" fillId="0" borderId="11" xfId="58" applyNumberFormat="1" applyFont="1" applyFill="1" applyBorder="1" applyAlignment="1" applyProtection="1">
      <alignment horizontal="right" vertical="center" readingOrder="1"/>
      <protection locked="0"/>
    </xf>
    <xf numFmtId="0" fontId="2" fillId="33" borderId="18" xfId="58" applyNumberFormat="1" applyFont="1" applyFill="1" applyBorder="1" applyAlignment="1" applyProtection="1">
      <alignment horizontal="right" vertical="center" readingOrder="1"/>
      <protection locked="0"/>
    </xf>
    <xf numFmtId="0" fontId="2" fillId="0" borderId="10" xfId="58" applyNumberFormat="1" applyFont="1" applyFill="1" applyBorder="1" applyAlignment="1" applyProtection="1">
      <alignment horizontal="center" vertical="center" wrapText="1" readingOrder="1"/>
      <protection locked="0"/>
    </xf>
    <xf numFmtId="2" fontId="2" fillId="0" borderId="20" xfId="63" applyNumberFormat="1" applyFont="1" applyFill="1" applyBorder="1" applyAlignment="1">
      <alignment horizontal="right" vertical="center" readingOrder="1"/>
      <protection/>
    </xf>
    <xf numFmtId="0" fontId="3" fillId="34" borderId="0" xfId="58" applyNumberFormat="1" applyFont="1" applyFill="1" applyAlignment="1">
      <alignment vertical="top"/>
      <protection/>
    </xf>
    <xf numFmtId="0" fontId="2" fillId="0" borderId="13" xfId="58" applyNumberFormat="1" applyFont="1" applyFill="1" applyBorder="1" applyAlignment="1">
      <alignment horizontal="center" vertical="top" wrapText="1"/>
      <protection/>
    </xf>
    <xf numFmtId="0" fontId="2" fillId="0" borderId="12" xfId="58" applyNumberFormat="1" applyFont="1" applyFill="1" applyBorder="1" applyAlignment="1">
      <alignment horizontal="center" vertical="top" wrapText="1"/>
      <protection/>
    </xf>
    <xf numFmtId="0" fontId="3" fillId="0" borderId="12" xfId="64" applyNumberFormat="1" applyFont="1" applyFill="1" applyBorder="1" applyAlignment="1">
      <alignment horizontal="center" vertical="top"/>
      <protection/>
    </xf>
    <xf numFmtId="0" fontId="2" fillId="0" borderId="16" xfId="58" applyNumberFormat="1" applyFont="1" applyFill="1" applyBorder="1" applyAlignment="1">
      <alignment horizontal="center" vertical="top" wrapText="1"/>
      <protection/>
    </xf>
    <xf numFmtId="0" fontId="2" fillId="0" borderId="17" xfId="58" applyNumberFormat="1" applyFont="1" applyFill="1" applyBorder="1" applyAlignment="1">
      <alignment horizontal="center" vertical="top" wrapText="1"/>
      <protection/>
    </xf>
    <xf numFmtId="0" fontId="74" fillId="0" borderId="17" xfId="64" applyNumberFormat="1" applyFont="1" applyFill="1" applyBorder="1" applyAlignment="1">
      <alignment horizontal="left" vertical="center" wrapText="1" readingOrder="1"/>
      <protection/>
    </xf>
    <xf numFmtId="0" fontId="71" fillId="0" borderId="14" xfId="58" applyNumberFormat="1" applyFont="1" applyFill="1" applyBorder="1" applyAlignment="1" applyProtection="1">
      <alignment vertical="top"/>
      <protection/>
    </xf>
    <xf numFmtId="0" fontId="3" fillId="0" borderId="0" xfId="58" applyNumberFormat="1" applyFont="1" applyFill="1" applyBorder="1">
      <alignment/>
      <protection/>
    </xf>
    <xf numFmtId="0" fontId="0" fillId="0" borderId="0" xfId="58" applyNumberFormat="1" applyFill="1" applyBorder="1">
      <alignment/>
      <protection/>
    </xf>
    <xf numFmtId="2" fontId="3" fillId="0" borderId="0" xfId="58" applyNumberFormat="1" applyFont="1" applyFill="1">
      <alignment/>
      <protection/>
    </xf>
    <xf numFmtId="0" fontId="3" fillId="0" borderId="0" xfId="58" applyNumberFormat="1" applyFont="1" applyFill="1" applyAlignment="1">
      <alignment/>
      <protection/>
    </xf>
    <xf numFmtId="2" fontId="3" fillId="0" borderId="0" xfId="58" applyNumberFormat="1" applyFont="1" applyFill="1" applyAlignment="1">
      <alignment/>
      <protection/>
    </xf>
    <xf numFmtId="0" fontId="3" fillId="0" borderId="11" xfId="0" applyFont="1" applyFill="1" applyBorder="1" applyAlignment="1">
      <alignment horizontal="left" vertical="top" wrapText="1"/>
    </xf>
    <xf numFmtId="0" fontId="3" fillId="0" borderId="21" xfId="0" applyFont="1" applyFill="1" applyBorder="1" applyAlignment="1">
      <alignment horizontal="left" vertical="top" wrapText="1"/>
    </xf>
    <xf numFmtId="0" fontId="75" fillId="0" borderId="11" xfId="0" applyFont="1" applyFill="1" applyBorder="1" applyAlignment="1">
      <alignment horizontal="justify" vertical="top" wrapText="1"/>
    </xf>
    <xf numFmtId="182" fontId="75" fillId="0" borderId="11" xfId="42" applyNumberFormat="1" applyFont="1" applyFill="1" applyBorder="1" applyAlignment="1">
      <alignment horizontal="center" vertical="center"/>
    </xf>
    <xf numFmtId="182" fontId="75" fillId="0" borderId="11" xfId="0" applyNumberFormat="1" applyFont="1" applyFill="1" applyBorder="1" applyAlignment="1">
      <alignment horizontal="center" vertical="center"/>
    </xf>
    <xf numFmtId="2" fontId="75" fillId="0" borderId="11" xfId="44" applyNumberFormat="1" applyFont="1" applyFill="1" applyBorder="1" applyAlignment="1">
      <alignment horizontal="center" vertical="center"/>
    </xf>
    <xf numFmtId="2" fontId="75" fillId="0" borderId="11" xfId="0" applyNumberFormat="1" applyFont="1" applyFill="1" applyBorder="1" applyAlignment="1">
      <alignment horizontal="center" vertical="center"/>
    </xf>
    <xf numFmtId="0" fontId="75" fillId="0" borderId="11" xfId="60" applyFont="1" applyFill="1" applyBorder="1" applyAlignment="1">
      <alignment horizontal="center" vertical="center"/>
      <protection/>
    </xf>
    <xf numFmtId="0" fontId="75" fillId="0" borderId="11" xfId="62" applyFont="1" applyFill="1" applyBorder="1" applyAlignment="1">
      <alignment horizontal="justify" vertical="top" wrapText="1"/>
      <protection/>
    </xf>
    <xf numFmtId="0" fontId="75" fillId="0" borderId="11" xfId="0" applyFont="1" applyFill="1" applyBorder="1" applyAlignment="1">
      <alignment horizontal="center" vertical="center" wrapText="1"/>
    </xf>
    <xf numFmtId="0" fontId="75" fillId="0" borderId="11" xfId="0" applyFont="1" applyFill="1" applyBorder="1" applyAlignment="1">
      <alignment vertical="top" wrapText="1"/>
    </xf>
    <xf numFmtId="0" fontId="75" fillId="0" borderId="11" xfId="62" applyNumberFormat="1" applyFont="1" applyFill="1" applyBorder="1" applyAlignment="1">
      <alignment horizontal="center" vertical="center"/>
      <protection/>
    </xf>
    <xf numFmtId="0" fontId="3" fillId="0" borderId="11" xfId="62" applyFont="1" applyFill="1" applyBorder="1" applyAlignment="1">
      <alignment horizontal="justify" vertical="top" wrapText="1"/>
      <protection/>
    </xf>
    <xf numFmtId="179" fontId="75" fillId="0" borderId="11" xfId="42" applyNumberFormat="1" applyFont="1" applyFill="1" applyBorder="1" applyAlignment="1">
      <alignment horizontal="center" vertical="center"/>
    </xf>
    <xf numFmtId="2" fontId="75" fillId="0" borderId="11" xfId="64" applyNumberFormat="1" applyFont="1" applyFill="1" applyBorder="1" applyAlignment="1">
      <alignment horizontal="center" vertical="center"/>
      <protection/>
    </xf>
    <xf numFmtId="182" fontId="75" fillId="0" borderId="11" xfId="0" applyNumberFormat="1" applyFont="1" applyFill="1" applyBorder="1" applyAlignment="1">
      <alignment horizontal="center" vertical="center" wrapText="1"/>
    </xf>
    <xf numFmtId="0" fontId="75" fillId="0" borderId="11" xfId="0" applyFont="1" applyFill="1" applyBorder="1" applyAlignment="1">
      <alignment horizontal="center" vertical="center"/>
    </xf>
    <xf numFmtId="0" fontId="75" fillId="0" borderId="11" xfId="0" applyNumberFormat="1" applyFont="1" applyFill="1" applyBorder="1" applyAlignment="1">
      <alignment horizontal="left" vertical="top" wrapText="1"/>
    </xf>
    <xf numFmtId="0" fontId="75" fillId="0" borderId="11" xfId="0" applyFont="1" applyFill="1" applyBorder="1" applyAlignment="1">
      <alignment horizontal="left" vertical="top" wrapText="1"/>
    </xf>
    <xf numFmtId="0" fontId="75" fillId="0" borderId="11" xfId="0" applyNumberFormat="1" applyFont="1" applyFill="1" applyBorder="1" applyAlignment="1">
      <alignment vertical="top" wrapText="1"/>
    </xf>
    <xf numFmtId="0" fontId="2" fillId="35" borderId="11" xfId="58" applyNumberFormat="1" applyFont="1" applyFill="1" applyBorder="1" applyAlignment="1" applyProtection="1">
      <alignment horizontal="right" vertical="center" readingOrder="1"/>
      <protection locked="0"/>
    </xf>
    <xf numFmtId="0" fontId="2" fillId="35" borderId="10" xfId="58" applyNumberFormat="1" applyFont="1" applyFill="1" applyBorder="1" applyAlignment="1" applyProtection="1">
      <alignment horizontal="center" vertical="center" wrapText="1" readingOrder="1"/>
      <protection locked="0"/>
    </xf>
    <xf numFmtId="0" fontId="2" fillId="35" borderId="11" xfId="58" applyNumberFormat="1" applyFont="1" applyFill="1" applyBorder="1" applyAlignment="1" applyProtection="1">
      <alignment horizontal="center" vertical="center" wrapText="1" readingOrder="1"/>
      <protection locked="0"/>
    </xf>
    <xf numFmtId="2" fontId="2" fillId="35" borderId="20" xfId="63" applyNumberFormat="1" applyFont="1" applyFill="1" applyBorder="1" applyAlignment="1">
      <alignment horizontal="right" vertical="center" readingOrder="1"/>
      <protection/>
    </xf>
    <xf numFmtId="0" fontId="3" fillId="35" borderId="11" xfId="64" applyNumberFormat="1" applyFont="1" applyFill="1" applyBorder="1" applyAlignment="1">
      <alignment vertical="center" wrapText="1" readingOrder="1"/>
      <protection/>
    </xf>
    <xf numFmtId="0" fontId="75" fillId="0" borderId="18" xfId="0" applyFont="1" applyFill="1" applyBorder="1" applyAlignment="1">
      <alignment horizontal="center" vertical="center"/>
    </xf>
    <xf numFmtId="2" fontId="75" fillId="0" borderId="18" xfId="0" applyNumberFormat="1" applyFont="1" applyFill="1" applyBorder="1" applyAlignment="1">
      <alignment horizontal="center" vertical="center"/>
    </xf>
    <xf numFmtId="182" fontId="75" fillId="0" borderId="18" xfId="0" applyNumberFormat="1" applyFont="1" applyFill="1" applyBorder="1" applyAlignment="1">
      <alignment horizontal="center" vertical="center"/>
    </xf>
    <xf numFmtId="0" fontId="75" fillId="0" borderId="18" xfId="0" applyFont="1" applyFill="1" applyBorder="1" applyAlignment="1">
      <alignment horizontal="left" vertical="top" wrapText="1"/>
    </xf>
    <xf numFmtId="0" fontId="0" fillId="0" borderId="11" xfId="0" applyFill="1" applyBorder="1" applyAlignment="1">
      <alignment horizontal="center" vertical="center"/>
    </xf>
    <xf numFmtId="0" fontId="0" fillId="0" borderId="0" xfId="0" applyFill="1" applyAlignment="1">
      <alignment horizontal="center" vertical="center"/>
    </xf>
    <xf numFmtId="2" fontId="0" fillId="0" borderId="11" xfId="0" applyNumberFormat="1" applyFill="1" applyBorder="1" applyAlignment="1">
      <alignment horizontal="center" vertical="center"/>
    </xf>
    <xf numFmtId="2" fontId="0" fillId="0" borderId="11" xfId="0" applyNumberFormat="1" applyFill="1" applyBorder="1" applyAlignment="1">
      <alignment horizontal="center" vertical="center" wrapText="1"/>
    </xf>
    <xf numFmtId="0" fontId="0" fillId="0" borderId="11" xfId="0" applyFont="1" applyFill="1" applyBorder="1" applyAlignment="1">
      <alignment horizontal="center" vertical="center"/>
    </xf>
    <xf numFmtId="2" fontId="0" fillId="0" borderId="11" xfId="0" applyNumberFormat="1" applyFont="1" applyFill="1" applyBorder="1" applyAlignment="1">
      <alignment horizontal="center" vertical="center"/>
    </xf>
    <xf numFmtId="180" fontId="75" fillId="0" borderId="11" xfId="0" applyNumberFormat="1" applyFont="1" applyFill="1" applyBorder="1" applyAlignment="1">
      <alignment horizontal="center" vertical="center" wrapText="1"/>
    </xf>
    <xf numFmtId="2" fontId="75" fillId="0" borderId="11" xfId="0" applyNumberFormat="1" applyFont="1" applyFill="1" applyBorder="1" applyAlignment="1">
      <alignment horizontal="center" vertical="center" wrapText="1"/>
    </xf>
    <xf numFmtId="2" fontId="2" fillId="0" borderId="20" xfId="64" applyNumberFormat="1" applyFont="1" applyFill="1" applyBorder="1" applyAlignment="1">
      <alignment horizontal="center" vertical="center" readingOrder="1"/>
      <protection/>
    </xf>
    <xf numFmtId="2" fontId="2" fillId="35" borderId="20" xfId="64" applyNumberFormat="1" applyFont="1" applyFill="1" applyBorder="1" applyAlignment="1">
      <alignment horizontal="center" vertical="center" readingOrder="1"/>
      <protection/>
    </xf>
    <xf numFmtId="0" fontId="3" fillId="0" borderId="11" xfId="58" applyNumberFormat="1" applyFont="1" applyFill="1" applyBorder="1" applyAlignment="1">
      <alignment horizontal="center" vertical="center"/>
      <protection/>
    </xf>
    <xf numFmtId="2" fontId="3" fillId="0" borderId="11" xfId="58" applyNumberFormat="1" applyFont="1" applyFill="1" applyBorder="1" applyAlignment="1">
      <alignment horizontal="center" vertical="center"/>
      <protection/>
    </xf>
    <xf numFmtId="0" fontId="0" fillId="0" borderId="11" xfId="58" applyNumberFormat="1" applyFill="1" applyBorder="1" applyAlignment="1">
      <alignment horizontal="center" vertical="center"/>
      <protection/>
    </xf>
    <xf numFmtId="2" fontId="0" fillId="0" borderId="11" xfId="58" applyNumberFormat="1" applyFill="1" applyBorder="1" applyAlignment="1">
      <alignment horizontal="center" vertical="center"/>
      <protection/>
    </xf>
    <xf numFmtId="182" fontId="76" fillId="0" borderId="11" xfId="42" applyNumberFormat="1" applyFont="1" applyFill="1" applyBorder="1" applyAlignment="1">
      <alignment horizontal="center" vertical="center"/>
    </xf>
    <xf numFmtId="0" fontId="2" fillId="0" borderId="12" xfId="58" applyNumberFormat="1" applyFont="1" applyFill="1" applyBorder="1" applyAlignment="1">
      <alignment horizontal="center" vertical="center" wrapText="1"/>
      <protection/>
    </xf>
    <xf numFmtId="0" fontId="2" fillId="0" borderId="15" xfId="58" applyNumberFormat="1" applyFont="1" applyFill="1" applyBorder="1" applyAlignment="1">
      <alignment horizontal="center" vertical="center" wrapText="1"/>
      <protection/>
    </xf>
    <xf numFmtId="0" fontId="2" fillId="0" borderId="17" xfId="58" applyNumberFormat="1" applyFont="1" applyFill="1" applyBorder="1" applyAlignment="1">
      <alignment horizontal="center" vertical="center" wrapText="1"/>
      <protection/>
    </xf>
    <xf numFmtId="0" fontId="6" fillId="0" borderId="15" xfId="64" applyNumberFormat="1" applyFont="1" applyFill="1" applyBorder="1" applyAlignment="1">
      <alignment horizontal="center" vertical="top" wrapText="1"/>
      <protection/>
    </xf>
    <xf numFmtId="0" fontId="6" fillId="0" borderId="17" xfId="64" applyNumberFormat="1" applyFont="1" applyFill="1" applyBorder="1" applyAlignment="1">
      <alignment horizontal="center" vertical="top" wrapText="1"/>
      <protection/>
    </xf>
    <xf numFmtId="0" fontId="77"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66" fillId="0" borderId="22" xfId="58" applyNumberFormat="1" applyFont="1" applyFill="1" applyBorder="1" applyAlignment="1" applyProtection="1">
      <alignment horizontal="center" wrapText="1"/>
      <protection locked="0"/>
    </xf>
    <xf numFmtId="0" fontId="2" fillId="33" borderId="12" xfId="64" applyNumberFormat="1" applyFont="1" applyFill="1" applyBorder="1" applyAlignment="1" applyProtection="1">
      <alignment horizontal="left" vertical="top"/>
      <protection locked="0"/>
    </xf>
    <xf numFmtId="0" fontId="2" fillId="0" borderId="15" xfId="64" applyNumberFormat="1" applyFont="1" applyFill="1" applyBorder="1" applyAlignment="1" applyProtection="1">
      <alignment horizontal="left" vertical="top"/>
      <protection locked="0"/>
    </xf>
    <xf numFmtId="0" fontId="2" fillId="0" borderId="17" xfId="64"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2 2" xfId="60"/>
    <cellStyle name="Normal 2 2 3" xfId="61"/>
    <cellStyle name="Normal 2 3" xfId="62"/>
    <cellStyle name="Normal 3" xfId="63"/>
    <cellStyle name="Normal 4" xfId="64"/>
    <cellStyle name="Note" xfId="65"/>
    <cellStyle name="Output" xfId="66"/>
    <cellStyle name="Percent" xfId="67"/>
    <cellStyle name="Percent 2" xfId="68"/>
    <cellStyle name="Percent 3"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2257425</xdr:colOff>
      <xdr:row>0</xdr:row>
      <xdr:rowOff>285750</xdr:rowOff>
    </xdr:to>
    <xdr:grpSp>
      <xdr:nvGrpSpPr>
        <xdr:cNvPr id="1" name="Group 1"/>
        <xdr:cNvGrpSpPr>
          <a:grpSpLocks noChangeAspect="1"/>
        </xdr:cNvGrpSpPr>
      </xdr:nvGrpSpPr>
      <xdr:grpSpPr>
        <a:xfrm>
          <a:off x="66675" y="76200"/>
          <a:ext cx="3095625"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5\Documents\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8.1.5\Documents\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309"/>
  <sheetViews>
    <sheetView showGridLines="0" view="pageBreakPreview" zoomScale="80" zoomScaleNormal="70" zoomScaleSheetLayoutView="80" zoomScalePageLayoutView="0" workbookViewId="0" topLeftCell="A298">
      <selection activeCell="D307" sqref="D307"/>
    </sheetView>
  </sheetViews>
  <sheetFormatPr defaultColWidth="9.140625" defaultRowHeight="15"/>
  <cols>
    <col min="1" max="1" width="13.57421875" style="20" customWidth="1"/>
    <col min="2" max="2" width="66.421875" style="71" customWidth="1"/>
    <col min="3" max="3" width="8.421875" style="20" hidden="1" customWidth="1"/>
    <col min="4" max="4" width="15.140625" style="20" customWidth="1"/>
    <col min="5" max="5" width="14.140625" style="20" customWidth="1"/>
    <col min="6" max="6" width="15.57421875" style="20" customWidth="1"/>
    <col min="7" max="7" width="14.140625" style="20" hidden="1" customWidth="1"/>
    <col min="8" max="10" width="12.140625" style="20" hidden="1" customWidth="1"/>
    <col min="11" max="11" width="19.57421875" style="20" hidden="1" customWidth="1"/>
    <col min="12" max="12" width="14.28125" style="20" hidden="1" customWidth="1"/>
    <col min="13" max="13" width="17.421875" style="20" hidden="1" customWidth="1"/>
    <col min="14" max="14" width="15.28125" style="38" hidden="1" customWidth="1"/>
    <col min="15" max="15" width="14.28125" style="20" hidden="1" customWidth="1"/>
    <col min="16" max="16" width="17.28125" style="20" hidden="1" customWidth="1"/>
    <col min="17" max="17" width="18.421875" style="20" hidden="1" customWidth="1"/>
    <col min="18" max="18" width="17.421875" style="20" hidden="1" customWidth="1"/>
    <col min="19" max="19" width="14.7109375" style="20" hidden="1" customWidth="1"/>
    <col min="20" max="20" width="14.8515625" style="20" hidden="1" customWidth="1"/>
    <col min="21" max="21" width="16.421875" style="20" hidden="1" customWidth="1"/>
    <col min="22" max="22" width="13.00390625" style="20" hidden="1" customWidth="1"/>
    <col min="23" max="51" width="9.140625" style="20" hidden="1" customWidth="1"/>
    <col min="52" max="52" width="10.28125" style="20" hidden="1" customWidth="1"/>
    <col min="53" max="53" width="21.7109375" style="20" customWidth="1"/>
    <col min="54" max="54" width="18.8515625" style="20" hidden="1" customWidth="1"/>
    <col min="55" max="55" width="50.140625" style="20" customWidth="1"/>
    <col min="56" max="56" width="13.421875" style="20" bestFit="1" customWidth="1"/>
    <col min="57" max="57" width="15.140625" style="20" bestFit="1" customWidth="1"/>
    <col min="58" max="58" width="12.7109375" style="20" bestFit="1" customWidth="1"/>
    <col min="59" max="59" width="9.140625" style="20" customWidth="1"/>
    <col min="60" max="60" width="9.28125" style="20" bestFit="1" customWidth="1"/>
    <col min="61" max="238" width="9.140625" style="20" customWidth="1"/>
    <col min="239" max="243" width="9.140625" style="21" customWidth="1"/>
    <col min="244" max="16384" width="9.140625" style="20" customWidth="1"/>
  </cols>
  <sheetData>
    <row r="1" spans="1:243" s="1" customFormat="1" ht="27" customHeight="1">
      <c r="A1" s="124" t="str">
        <f>B2&amp;" BoQ"</f>
        <v>Percentage BoQ</v>
      </c>
      <c r="B1" s="124"/>
      <c r="C1" s="124"/>
      <c r="D1" s="124"/>
      <c r="E1" s="124"/>
      <c r="F1" s="124"/>
      <c r="G1" s="124"/>
      <c r="H1" s="124"/>
      <c r="I1" s="124"/>
      <c r="J1" s="124"/>
      <c r="K1" s="124"/>
      <c r="L1" s="124"/>
      <c r="O1" s="2"/>
      <c r="P1" s="2"/>
      <c r="Q1" s="3"/>
      <c r="IE1" s="3"/>
      <c r="IF1" s="3"/>
      <c r="IG1" s="3"/>
      <c r="IH1" s="3"/>
      <c r="II1" s="3"/>
    </row>
    <row r="2" spans="1:17" s="1" customFormat="1" ht="25.5" customHeight="1" hidden="1">
      <c r="A2" s="22" t="s">
        <v>4</v>
      </c>
      <c r="B2" s="22" t="s">
        <v>63</v>
      </c>
      <c r="C2" s="22" t="s">
        <v>5</v>
      </c>
      <c r="D2" s="22" t="s">
        <v>6</v>
      </c>
      <c r="E2" s="22" t="s">
        <v>7</v>
      </c>
      <c r="J2" s="4"/>
      <c r="K2" s="4"/>
      <c r="L2" s="4"/>
      <c r="O2" s="2"/>
      <c r="P2" s="2"/>
      <c r="Q2" s="3"/>
    </row>
    <row r="3" spans="1:243" s="1" customFormat="1" ht="30" customHeight="1" hidden="1">
      <c r="A3" s="1" t="s">
        <v>68</v>
      </c>
      <c r="C3" s="1" t="s">
        <v>67</v>
      </c>
      <c r="IE3" s="3"/>
      <c r="IF3" s="3"/>
      <c r="IG3" s="3"/>
      <c r="IH3" s="3"/>
      <c r="II3" s="3"/>
    </row>
    <row r="4" spans="1:243" s="5" customFormat="1" ht="30.75" customHeight="1">
      <c r="A4" s="125" t="s">
        <v>669</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IE4" s="6"/>
      <c r="IF4" s="6"/>
      <c r="IG4" s="6"/>
      <c r="IH4" s="6"/>
      <c r="II4" s="6"/>
    </row>
    <row r="5" spans="1:243" s="5" customFormat="1" ht="30.75" customHeight="1">
      <c r="A5" s="125" t="s">
        <v>667</v>
      </c>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IE5" s="6"/>
      <c r="IF5" s="6"/>
      <c r="IG5" s="6"/>
      <c r="IH5" s="6"/>
      <c r="II5" s="6"/>
    </row>
    <row r="6" spans="1:243" s="5" customFormat="1" ht="30.75" customHeight="1">
      <c r="A6" s="125" t="s">
        <v>668</v>
      </c>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IE6" s="6"/>
      <c r="IF6" s="6"/>
      <c r="IG6" s="6"/>
      <c r="IH6" s="6"/>
      <c r="II6" s="6"/>
    </row>
    <row r="7" spans="1:243" s="5" customFormat="1" ht="29.25" customHeight="1" hidden="1">
      <c r="A7" s="126" t="s">
        <v>8</v>
      </c>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IE7" s="6"/>
      <c r="IF7" s="6"/>
      <c r="IG7" s="6"/>
      <c r="IH7" s="6"/>
      <c r="II7" s="6"/>
    </row>
    <row r="8" spans="1:243" s="7" customFormat="1" ht="37.5" customHeight="1">
      <c r="A8" s="23" t="s">
        <v>9</v>
      </c>
      <c r="B8" s="127"/>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9"/>
      <c r="IE8" s="8"/>
      <c r="IF8" s="8"/>
      <c r="IG8" s="8"/>
      <c r="IH8" s="8"/>
      <c r="II8" s="8"/>
    </row>
    <row r="9" spans="1:243" s="9" customFormat="1" ht="61.5" customHeight="1">
      <c r="A9" s="119" t="s">
        <v>10</v>
      </c>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1"/>
      <c r="IE9" s="10"/>
      <c r="IF9" s="10"/>
      <c r="IG9" s="10"/>
      <c r="IH9" s="10"/>
      <c r="II9" s="10"/>
    </row>
    <row r="10" spans="1:243" s="12" customFormat="1" ht="18.75" customHeight="1">
      <c r="A10" s="63" t="s">
        <v>11</v>
      </c>
      <c r="B10" s="14" t="s">
        <v>12</v>
      </c>
      <c r="C10" s="66"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67.5" customHeight="1">
      <c r="A11" s="63" t="s">
        <v>0</v>
      </c>
      <c r="B11" s="14" t="s">
        <v>17</v>
      </c>
      <c r="C11" s="66" t="s">
        <v>1</v>
      </c>
      <c r="D11" s="11" t="s">
        <v>18</v>
      </c>
      <c r="E11" s="11" t="s">
        <v>19</v>
      </c>
      <c r="F11" s="11" t="s">
        <v>2</v>
      </c>
      <c r="G11" s="11"/>
      <c r="H11" s="11"/>
      <c r="I11" s="11" t="s">
        <v>20</v>
      </c>
      <c r="J11" s="11" t="s">
        <v>21</v>
      </c>
      <c r="K11" s="11" t="s">
        <v>22</v>
      </c>
      <c r="L11" s="11" t="s">
        <v>23</v>
      </c>
      <c r="M11" s="24"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5" t="s">
        <v>32</v>
      </c>
      <c r="BB11" s="25" t="s">
        <v>32</v>
      </c>
      <c r="BC11" s="25" t="s">
        <v>33</v>
      </c>
      <c r="IE11" s="13"/>
      <c r="IF11" s="13"/>
      <c r="IG11" s="13"/>
      <c r="IH11" s="13"/>
      <c r="II11" s="13"/>
    </row>
    <row r="12" spans="1:243" s="12" customFormat="1" ht="15">
      <c r="A12" s="64">
        <v>1</v>
      </c>
      <c r="B12" s="14">
        <v>2</v>
      </c>
      <c r="C12" s="67">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15" customFormat="1" ht="48.75" customHeight="1">
      <c r="A13" s="65">
        <v>1</v>
      </c>
      <c r="B13" s="43" t="s">
        <v>252</v>
      </c>
      <c r="C13" s="68" t="s">
        <v>34</v>
      </c>
      <c r="D13" s="45"/>
      <c r="E13" s="46"/>
      <c r="F13" s="47"/>
      <c r="G13" s="48"/>
      <c r="H13" s="48"/>
      <c r="I13" s="47"/>
      <c r="J13" s="49"/>
      <c r="K13" s="50"/>
      <c r="L13" s="50"/>
      <c r="M13" s="51"/>
      <c r="N13" s="52"/>
      <c r="O13" s="52"/>
      <c r="P13" s="53"/>
      <c r="Q13" s="52"/>
      <c r="R13" s="52"/>
      <c r="S13" s="53"/>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5"/>
      <c r="BB13" s="56"/>
      <c r="BC13" s="57"/>
      <c r="BD13" s="12"/>
      <c r="IE13" s="16">
        <v>1</v>
      </c>
      <c r="IF13" s="16" t="s">
        <v>35</v>
      </c>
      <c r="IG13" s="16" t="s">
        <v>36</v>
      </c>
      <c r="IH13" s="16">
        <v>10</v>
      </c>
      <c r="II13" s="16" t="s">
        <v>37</v>
      </c>
    </row>
    <row r="14" spans="1:243" s="15" customFormat="1" ht="121.5" customHeight="1">
      <c r="A14" s="65">
        <v>2</v>
      </c>
      <c r="B14" s="77" t="s">
        <v>328</v>
      </c>
      <c r="C14" s="68" t="s">
        <v>249</v>
      </c>
      <c r="D14" s="78">
        <v>1354.46</v>
      </c>
      <c r="E14" s="79" t="s">
        <v>329</v>
      </c>
      <c r="F14" s="80">
        <v>134.92</v>
      </c>
      <c r="G14" s="58"/>
      <c r="H14" s="48"/>
      <c r="I14" s="47" t="s">
        <v>39</v>
      </c>
      <c r="J14" s="49">
        <f>IF(I14="Less(-)",-1,1)</f>
        <v>1</v>
      </c>
      <c r="K14" s="50" t="s">
        <v>64</v>
      </c>
      <c r="L14" s="50" t="s">
        <v>7</v>
      </c>
      <c r="M14" s="59"/>
      <c r="N14" s="58"/>
      <c r="O14" s="58"/>
      <c r="P14" s="60"/>
      <c r="Q14" s="58"/>
      <c r="R14" s="58"/>
      <c r="S14" s="60"/>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112">
        <f>total_amount_ba($B$2,$D$2,D14,F14,J14,K14,M14)</f>
        <v>182743.74</v>
      </c>
      <c r="BB14" s="61">
        <f>BA14+SUM(N14:AZ14)</f>
        <v>182743.74</v>
      </c>
      <c r="BC14" s="57" t="str">
        <f>SpellNumber(L14,BB14)</f>
        <v>INR  One Lakh Eighty Two Thousand Seven Hundred &amp; Forty Three  and Paise Seventy Four Only</v>
      </c>
      <c r="BD14" s="72"/>
      <c r="BE14" s="80">
        <v>119.27</v>
      </c>
      <c r="BF14" s="115">
        <f>BE14*1.12*1.01</f>
        <v>134.92</v>
      </c>
      <c r="IE14" s="16">
        <v>2</v>
      </c>
      <c r="IF14" s="16" t="s">
        <v>35</v>
      </c>
      <c r="IG14" s="16" t="s">
        <v>44</v>
      </c>
      <c r="IH14" s="16">
        <v>10</v>
      </c>
      <c r="II14" s="16" t="s">
        <v>38</v>
      </c>
    </row>
    <row r="15" spans="1:243" s="15" customFormat="1" ht="130.5" customHeight="1">
      <c r="A15" s="65">
        <v>3</v>
      </c>
      <c r="B15" s="77" t="s">
        <v>330</v>
      </c>
      <c r="C15" s="68" t="s">
        <v>250</v>
      </c>
      <c r="D15" s="78">
        <v>63.6</v>
      </c>
      <c r="E15" s="79" t="s">
        <v>329</v>
      </c>
      <c r="F15" s="80">
        <v>217.62</v>
      </c>
      <c r="G15" s="58"/>
      <c r="H15" s="48"/>
      <c r="I15" s="47" t="s">
        <v>39</v>
      </c>
      <c r="J15" s="49">
        <f aca="true" t="shared" si="0" ref="J15:J84">IF(I15="Less(-)",-1,1)</f>
        <v>1</v>
      </c>
      <c r="K15" s="50" t="s">
        <v>64</v>
      </c>
      <c r="L15" s="50" t="s">
        <v>7</v>
      </c>
      <c r="M15" s="59"/>
      <c r="N15" s="58"/>
      <c r="O15" s="58"/>
      <c r="P15" s="60"/>
      <c r="Q15" s="58"/>
      <c r="R15" s="58"/>
      <c r="S15" s="60"/>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112">
        <f aca="true" t="shared" si="1" ref="BA15:BA78">total_amount_ba($B$2,$D$2,D15,F15,J15,K15,M15)</f>
        <v>13840.63</v>
      </c>
      <c r="BB15" s="61">
        <f aca="true" t="shared" si="2" ref="BB15:BB84">BA15+SUM(N15:AZ15)</f>
        <v>13840.63</v>
      </c>
      <c r="BC15" s="57" t="str">
        <f aca="true" t="shared" si="3" ref="BC15:BC84">SpellNumber(L15,BB15)</f>
        <v>INR  Thirteen Thousand Eight Hundred &amp; Forty  and Paise Sixty Three Only</v>
      </c>
      <c r="BD15" s="72"/>
      <c r="BE15" s="80">
        <v>192.38</v>
      </c>
      <c r="BF15" s="115">
        <f aca="true" t="shared" si="4" ref="BF15:BF78">BE15*1.12*1.01</f>
        <v>217.62</v>
      </c>
      <c r="IE15" s="16">
        <v>3</v>
      </c>
      <c r="IF15" s="16" t="s">
        <v>46</v>
      </c>
      <c r="IG15" s="16" t="s">
        <v>47</v>
      </c>
      <c r="IH15" s="16">
        <v>10</v>
      </c>
      <c r="II15" s="16" t="s">
        <v>38</v>
      </c>
    </row>
    <row r="16" spans="1:243" s="15" customFormat="1" ht="172.5" customHeight="1">
      <c r="A16" s="65">
        <v>4</v>
      </c>
      <c r="B16" s="77" t="s">
        <v>331</v>
      </c>
      <c r="C16" s="68" t="s">
        <v>43</v>
      </c>
      <c r="D16" s="78">
        <v>95.41</v>
      </c>
      <c r="E16" s="79" t="s">
        <v>251</v>
      </c>
      <c r="F16" s="80">
        <v>124.43</v>
      </c>
      <c r="G16" s="58"/>
      <c r="H16" s="48"/>
      <c r="I16" s="47" t="s">
        <v>39</v>
      </c>
      <c r="J16" s="49">
        <f t="shared" si="0"/>
        <v>1</v>
      </c>
      <c r="K16" s="50" t="s">
        <v>64</v>
      </c>
      <c r="L16" s="50" t="s">
        <v>7</v>
      </c>
      <c r="M16" s="59"/>
      <c r="N16" s="58"/>
      <c r="O16" s="58"/>
      <c r="P16" s="60"/>
      <c r="Q16" s="58"/>
      <c r="R16" s="58"/>
      <c r="S16" s="60"/>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112">
        <f t="shared" si="1"/>
        <v>11871.87</v>
      </c>
      <c r="BB16" s="61">
        <f t="shared" si="2"/>
        <v>11871.87</v>
      </c>
      <c r="BC16" s="57" t="str">
        <f t="shared" si="3"/>
        <v>INR  Eleven Thousand Eight Hundred &amp; Seventy One  and Paise Eighty Seven Only</v>
      </c>
      <c r="BD16" s="72"/>
      <c r="BE16" s="80">
        <v>110</v>
      </c>
      <c r="BF16" s="115">
        <f t="shared" si="4"/>
        <v>124.43</v>
      </c>
      <c r="IE16" s="16">
        <v>1.01</v>
      </c>
      <c r="IF16" s="16" t="s">
        <v>40</v>
      </c>
      <c r="IG16" s="16" t="s">
        <v>36</v>
      </c>
      <c r="IH16" s="16">
        <v>123.223</v>
      </c>
      <c r="II16" s="16" t="s">
        <v>38</v>
      </c>
    </row>
    <row r="17" spans="1:243" s="15" customFormat="1" ht="94.5">
      <c r="A17" s="65">
        <v>5</v>
      </c>
      <c r="B17" s="77" t="s">
        <v>332</v>
      </c>
      <c r="C17" s="68" t="s">
        <v>45</v>
      </c>
      <c r="D17" s="78">
        <v>537.63</v>
      </c>
      <c r="E17" s="80" t="s">
        <v>329</v>
      </c>
      <c r="F17" s="81">
        <v>716.36</v>
      </c>
      <c r="G17" s="58"/>
      <c r="H17" s="48"/>
      <c r="I17" s="47" t="s">
        <v>39</v>
      </c>
      <c r="J17" s="49">
        <f t="shared" si="0"/>
        <v>1</v>
      </c>
      <c r="K17" s="50" t="s">
        <v>64</v>
      </c>
      <c r="L17" s="50" t="s">
        <v>7</v>
      </c>
      <c r="M17" s="59"/>
      <c r="N17" s="58"/>
      <c r="O17" s="58"/>
      <c r="P17" s="60"/>
      <c r="Q17" s="58"/>
      <c r="R17" s="58"/>
      <c r="S17" s="60"/>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112">
        <f t="shared" si="1"/>
        <v>385136.63</v>
      </c>
      <c r="BB17" s="61">
        <f t="shared" si="2"/>
        <v>385136.63</v>
      </c>
      <c r="BC17" s="57" t="str">
        <f t="shared" si="3"/>
        <v>INR  Three Lakh Eighty Five Thousand One Hundred &amp; Thirty Six  and Paise Sixty Three Only</v>
      </c>
      <c r="BD17" s="72"/>
      <c r="BE17" s="81">
        <v>633.27</v>
      </c>
      <c r="BF17" s="115">
        <f t="shared" si="4"/>
        <v>716.36</v>
      </c>
      <c r="IE17" s="16">
        <v>1.02</v>
      </c>
      <c r="IF17" s="16" t="s">
        <v>41</v>
      </c>
      <c r="IG17" s="16" t="s">
        <v>42</v>
      </c>
      <c r="IH17" s="16">
        <v>213</v>
      </c>
      <c r="II17" s="16" t="s">
        <v>38</v>
      </c>
    </row>
    <row r="18" spans="1:243" s="15" customFormat="1" ht="54" customHeight="1">
      <c r="A18" s="65">
        <v>6</v>
      </c>
      <c r="B18" s="77" t="s">
        <v>333</v>
      </c>
      <c r="C18" s="68" t="s">
        <v>48</v>
      </c>
      <c r="D18" s="78">
        <v>1038.44</v>
      </c>
      <c r="E18" s="82" t="s">
        <v>334</v>
      </c>
      <c r="F18" s="80">
        <v>366.51</v>
      </c>
      <c r="G18" s="58"/>
      <c r="H18" s="48"/>
      <c r="I18" s="47" t="s">
        <v>39</v>
      </c>
      <c r="J18" s="49">
        <f t="shared" si="0"/>
        <v>1</v>
      </c>
      <c r="K18" s="50" t="s">
        <v>64</v>
      </c>
      <c r="L18" s="50" t="s">
        <v>7</v>
      </c>
      <c r="M18" s="59"/>
      <c r="N18" s="58"/>
      <c r="O18" s="58"/>
      <c r="P18" s="60"/>
      <c r="Q18" s="58"/>
      <c r="R18" s="58"/>
      <c r="S18" s="60"/>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112">
        <f t="shared" si="1"/>
        <v>380598.64</v>
      </c>
      <c r="BB18" s="61">
        <f t="shared" si="2"/>
        <v>380598.64</v>
      </c>
      <c r="BC18" s="57" t="str">
        <f t="shared" si="3"/>
        <v>INR  Three Lakh Eighty Thousand Five Hundred &amp; Ninety Eight  and Paise Sixty Four Only</v>
      </c>
      <c r="BD18" s="72"/>
      <c r="BE18" s="80">
        <v>324</v>
      </c>
      <c r="BF18" s="115">
        <f t="shared" si="4"/>
        <v>366.51</v>
      </c>
      <c r="IE18" s="16">
        <v>2</v>
      </c>
      <c r="IF18" s="16" t="s">
        <v>35</v>
      </c>
      <c r="IG18" s="16" t="s">
        <v>44</v>
      </c>
      <c r="IH18" s="16">
        <v>10</v>
      </c>
      <c r="II18" s="16" t="s">
        <v>38</v>
      </c>
    </row>
    <row r="19" spans="1:243" s="15" customFormat="1" ht="76.5" customHeight="1">
      <c r="A19" s="65">
        <v>7</v>
      </c>
      <c r="B19" s="77" t="s">
        <v>335</v>
      </c>
      <c r="C19" s="68" t="s">
        <v>49</v>
      </c>
      <c r="D19" s="78">
        <v>103.84</v>
      </c>
      <c r="E19" s="79" t="s">
        <v>329</v>
      </c>
      <c r="F19" s="81">
        <v>4531.59</v>
      </c>
      <c r="G19" s="58"/>
      <c r="H19" s="48"/>
      <c r="I19" s="47" t="s">
        <v>39</v>
      </c>
      <c r="J19" s="49">
        <f>IF(I19="Less(-)",-1,1)</f>
        <v>1</v>
      </c>
      <c r="K19" s="50" t="s">
        <v>64</v>
      </c>
      <c r="L19" s="50" t="s">
        <v>7</v>
      </c>
      <c r="M19" s="59"/>
      <c r="N19" s="58"/>
      <c r="O19" s="58"/>
      <c r="P19" s="60"/>
      <c r="Q19" s="58"/>
      <c r="R19" s="58"/>
      <c r="S19" s="60"/>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112">
        <f t="shared" si="1"/>
        <v>470560.31</v>
      </c>
      <c r="BB19" s="61">
        <f>BA19+SUM(N19:AZ19)</f>
        <v>470560.31</v>
      </c>
      <c r="BC19" s="57" t="str">
        <f>SpellNumber(L19,BB19)</f>
        <v>INR  Four Lakh Seventy Thousand Five Hundred &amp; Sixty  and Paise Thirty One Only</v>
      </c>
      <c r="BD19" s="72"/>
      <c r="BE19" s="81">
        <v>4006</v>
      </c>
      <c r="BF19" s="115">
        <f t="shared" si="4"/>
        <v>4531.59</v>
      </c>
      <c r="IE19" s="16">
        <v>2</v>
      </c>
      <c r="IF19" s="16" t="s">
        <v>35</v>
      </c>
      <c r="IG19" s="16" t="s">
        <v>44</v>
      </c>
      <c r="IH19" s="16">
        <v>10</v>
      </c>
      <c r="II19" s="16" t="s">
        <v>38</v>
      </c>
    </row>
    <row r="20" spans="1:243" s="15" customFormat="1" ht="77.25" customHeight="1">
      <c r="A20" s="65">
        <v>8</v>
      </c>
      <c r="B20" s="83" t="s">
        <v>336</v>
      </c>
      <c r="C20" s="68" t="s">
        <v>50</v>
      </c>
      <c r="D20" s="78">
        <v>19.05</v>
      </c>
      <c r="E20" s="79" t="s">
        <v>329</v>
      </c>
      <c r="F20" s="81">
        <v>5367.54</v>
      </c>
      <c r="G20" s="58"/>
      <c r="H20" s="48"/>
      <c r="I20" s="47" t="s">
        <v>39</v>
      </c>
      <c r="J20" s="49">
        <f>IF(I20="Less(-)",-1,1)</f>
        <v>1</v>
      </c>
      <c r="K20" s="50" t="s">
        <v>64</v>
      </c>
      <c r="L20" s="50" t="s">
        <v>7</v>
      </c>
      <c r="M20" s="59"/>
      <c r="N20" s="58"/>
      <c r="O20" s="58"/>
      <c r="P20" s="60"/>
      <c r="Q20" s="58"/>
      <c r="R20" s="58"/>
      <c r="S20" s="60"/>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112">
        <f t="shared" si="1"/>
        <v>102251.64</v>
      </c>
      <c r="BB20" s="61">
        <f>BA20+SUM(N20:AZ20)</f>
        <v>102251.64</v>
      </c>
      <c r="BC20" s="57" t="str">
        <f>SpellNumber(L20,BB20)</f>
        <v>INR  One Lakh Two Thousand Two Hundred &amp; Fifty One  and Paise Sixty Four Only</v>
      </c>
      <c r="BD20" s="72"/>
      <c r="BE20" s="81">
        <v>4745</v>
      </c>
      <c r="BF20" s="115">
        <f t="shared" si="4"/>
        <v>5367.54</v>
      </c>
      <c r="IE20" s="16">
        <v>2</v>
      </c>
      <c r="IF20" s="16" t="s">
        <v>35</v>
      </c>
      <c r="IG20" s="16" t="s">
        <v>44</v>
      </c>
      <c r="IH20" s="16">
        <v>10</v>
      </c>
      <c r="II20" s="16" t="s">
        <v>38</v>
      </c>
    </row>
    <row r="21" spans="1:243" s="15" customFormat="1" ht="201.75" customHeight="1">
      <c r="A21" s="65">
        <v>9</v>
      </c>
      <c r="B21" s="77" t="s">
        <v>337</v>
      </c>
      <c r="C21" s="68" t="s">
        <v>51</v>
      </c>
      <c r="D21" s="78">
        <v>711.27</v>
      </c>
      <c r="E21" s="79" t="s">
        <v>329</v>
      </c>
      <c r="F21" s="80">
        <v>6450.1</v>
      </c>
      <c r="G21" s="58"/>
      <c r="H21" s="48"/>
      <c r="I21" s="47" t="s">
        <v>39</v>
      </c>
      <c r="J21" s="49">
        <f>IF(I21="Less(-)",-1,1)</f>
        <v>1</v>
      </c>
      <c r="K21" s="50" t="s">
        <v>64</v>
      </c>
      <c r="L21" s="50" t="s">
        <v>7</v>
      </c>
      <c r="M21" s="59"/>
      <c r="N21" s="58"/>
      <c r="O21" s="58"/>
      <c r="P21" s="60"/>
      <c r="Q21" s="58"/>
      <c r="R21" s="58"/>
      <c r="S21" s="60"/>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112">
        <f t="shared" si="1"/>
        <v>4587762.63</v>
      </c>
      <c r="BB21" s="61">
        <f>BA21+SUM(N21:AZ21)</f>
        <v>4587762.63</v>
      </c>
      <c r="BC21" s="57" t="str">
        <f>SpellNumber(L21,BB21)</f>
        <v>INR  Forty Five Lakh Eighty Seven Thousand Seven Hundred &amp; Sixty Two  and Paise Sixty Three Only</v>
      </c>
      <c r="BD21" s="72"/>
      <c r="BE21" s="80">
        <v>5702</v>
      </c>
      <c r="BF21" s="115">
        <f t="shared" si="4"/>
        <v>6450.1</v>
      </c>
      <c r="IE21" s="16">
        <v>3</v>
      </c>
      <c r="IF21" s="16" t="s">
        <v>46</v>
      </c>
      <c r="IG21" s="16" t="s">
        <v>47</v>
      </c>
      <c r="IH21" s="16">
        <v>10</v>
      </c>
      <c r="II21" s="16" t="s">
        <v>38</v>
      </c>
    </row>
    <row r="22" spans="1:243" s="15" customFormat="1" ht="199.5">
      <c r="A22" s="65">
        <v>10</v>
      </c>
      <c r="B22" s="77" t="s">
        <v>635</v>
      </c>
      <c r="C22" s="68" t="s">
        <v>52</v>
      </c>
      <c r="D22" s="78">
        <v>255.5</v>
      </c>
      <c r="E22" s="79" t="s">
        <v>329</v>
      </c>
      <c r="F22" s="80">
        <v>6557.57</v>
      </c>
      <c r="G22" s="58"/>
      <c r="H22" s="48"/>
      <c r="I22" s="47" t="s">
        <v>39</v>
      </c>
      <c r="J22" s="49">
        <f>IF(I22="Less(-)",-1,1)</f>
        <v>1</v>
      </c>
      <c r="K22" s="50" t="s">
        <v>64</v>
      </c>
      <c r="L22" s="50" t="s">
        <v>7</v>
      </c>
      <c r="M22" s="59"/>
      <c r="N22" s="58"/>
      <c r="O22" s="58"/>
      <c r="P22" s="60"/>
      <c r="Q22" s="58"/>
      <c r="R22" s="58"/>
      <c r="S22" s="60"/>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112">
        <f t="shared" si="1"/>
        <v>1675459.14</v>
      </c>
      <c r="BB22" s="61">
        <f>BA22+SUM(N22:AZ22)</f>
        <v>1675459.14</v>
      </c>
      <c r="BC22" s="57" t="str">
        <f>SpellNumber(L22,BB22)</f>
        <v>INR  Sixteen Lakh Seventy Five Thousand Four Hundred &amp; Fifty Nine  and Paise Fourteen Only</v>
      </c>
      <c r="BD22" s="72"/>
      <c r="BE22" s="80">
        <v>5797</v>
      </c>
      <c r="BF22" s="115">
        <f t="shared" si="4"/>
        <v>6557.57</v>
      </c>
      <c r="IE22" s="16">
        <v>1.01</v>
      </c>
      <c r="IF22" s="16" t="s">
        <v>40</v>
      </c>
      <c r="IG22" s="16" t="s">
        <v>36</v>
      </c>
      <c r="IH22" s="16">
        <v>123.223</v>
      </c>
      <c r="II22" s="16" t="s">
        <v>38</v>
      </c>
    </row>
    <row r="23" spans="1:243" s="15" customFormat="1" ht="204.75" customHeight="1">
      <c r="A23" s="65">
        <v>11</v>
      </c>
      <c r="B23" s="77" t="s">
        <v>351</v>
      </c>
      <c r="C23" s="68" t="s">
        <v>53</v>
      </c>
      <c r="D23" s="78">
        <v>255.5</v>
      </c>
      <c r="E23" s="79" t="s">
        <v>329</v>
      </c>
      <c r="F23" s="80">
        <v>6665.03</v>
      </c>
      <c r="G23" s="58"/>
      <c r="H23" s="48"/>
      <c r="I23" s="47" t="s">
        <v>39</v>
      </c>
      <c r="J23" s="49">
        <f>IF(I23="Less(-)",-1,1)</f>
        <v>1</v>
      </c>
      <c r="K23" s="50" t="s">
        <v>64</v>
      </c>
      <c r="L23" s="50" t="s">
        <v>7</v>
      </c>
      <c r="M23" s="59"/>
      <c r="N23" s="58"/>
      <c r="O23" s="58"/>
      <c r="P23" s="60"/>
      <c r="Q23" s="58"/>
      <c r="R23" s="58"/>
      <c r="S23" s="60"/>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112">
        <f>total_amount_ba($B$2,$D$2,D23,F23,J23,K23,M23)</f>
        <v>1702915.17</v>
      </c>
      <c r="BB23" s="61">
        <f>BA23+SUM(N23:AZ23)</f>
        <v>1702915.17</v>
      </c>
      <c r="BC23" s="57" t="str">
        <f>SpellNumber(L23,BB23)</f>
        <v>INR  Seventeen Lakh Two Thousand Nine Hundred &amp; Fifteen  and Paise Seventeen Only</v>
      </c>
      <c r="BD23" s="72"/>
      <c r="BE23" s="80">
        <v>5892</v>
      </c>
      <c r="BF23" s="115">
        <f t="shared" si="4"/>
        <v>6665.03</v>
      </c>
      <c r="IE23" s="16">
        <v>1.01</v>
      </c>
      <c r="IF23" s="16" t="s">
        <v>40</v>
      </c>
      <c r="IG23" s="16" t="s">
        <v>36</v>
      </c>
      <c r="IH23" s="16">
        <v>123.223</v>
      </c>
      <c r="II23" s="16" t="s">
        <v>38</v>
      </c>
    </row>
    <row r="24" spans="1:243" s="15" customFormat="1" ht="199.5">
      <c r="A24" s="65">
        <v>12</v>
      </c>
      <c r="B24" s="77" t="s">
        <v>338</v>
      </c>
      <c r="C24" s="68" t="s">
        <v>54</v>
      </c>
      <c r="D24" s="78">
        <v>18.06</v>
      </c>
      <c r="E24" s="79" t="s">
        <v>329</v>
      </c>
      <c r="F24" s="80">
        <v>6772.49</v>
      </c>
      <c r="G24" s="58"/>
      <c r="H24" s="48"/>
      <c r="I24" s="47" t="s">
        <v>39</v>
      </c>
      <c r="J24" s="49">
        <f t="shared" si="0"/>
        <v>1</v>
      </c>
      <c r="K24" s="50" t="s">
        <v>64</v>
      </c>
      <c r="L24" s="50" t="s">
        <v>7</v>
      </c>
      <c r="M24" s="59"/>
      <c r="N24" s="58"/>
      <c r="O24" s="58"/>
      <c r="P24" s="60"/>
      <c r="Q24" s="58"/>
      <c r="R24" s="58"/>
      <c r="S24" s="60"/>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112">
        <f t="shared" si="1"/>
        <v>122311.17</v>
      </c>
      <c r="BB24" s="61">
        <f t="shared" si="2"/>
        <v>122311.17</v>
      </c>
      <c r="BC24" s="57" t="str">
        <f t="shared" si="3"/>
        <v>INR  One Lakh Twenty Two Thousand Three Hundred &amp; Eleven  and Paise Seventeen Only</v>
      </c>
      <c r="BD24" s="72"/>
      <c r="BE24" s="80">
        <v>5987</v>
      </c>
      <c r="BF24" s="115">
        <f t="shared" si="4"/>
        <v>6772.49</v>
      </c>
      <c r="IE24" s="16"/>
      <c r="IF24" s="16"/>
      <c r="IG24" s="16"/>
      <c r="IH24" s="16"/>
      <c r="II24" s="16"/>
    </row>
    <row r="25" spans="1:243" s="15" customFormat="1" ht="135" customHeight="1">
      <c r="A25" s="65">
        <v>13</v>
      </c>
      <c r="B25" s="77" t="s">
        <v>339</v>
      </c>
      <c r="C25" s="68" t="s">
        <v>55</v>
      </c>
      <c r="D25" s="78">
        <v>2264.67</v>
      </c>
      <c r="E25" s="79" t="s">
        <v>334</v>
      </c>
      <c r="F25" s="80">
        <v>410.63</v>
      </c>
      <c r="G25" s="58"/>
      <c r="H25" s="48"/>
      <c r="I25" s="47" t="s">
        <v>39</v>
      </c>
      <c r="J25" s="49">
        <f t="shared" si="0"/>
        <v>1</v>
      </c>
      <c r="K25" s="50" t="s">
        <v>64</v>
      </c>
      <c r="L25" s="50" t="s">
        <v>7</v>
      </c>
      <c r="M25" s="59"/>
      <c r="N25" s="58"/>
      <c r="O25" s="58"/>
      <c r="P25" s="60"/>
      <c r="Q25" s="58"/>
      <c r="R25" s="58"/>
      <c r="S25" s="60"/>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112">
        <f t="shared" si="1"/>
        <v>929941.44</v>
      </c>
      <c r="BB25" s="61">
        <f t="shared" si="2"/>
        <v>929941.44</v>
      </c>
      <c r="BC25" s="57" t="str">
        <f t="shared" si="3"/>
        <v>INR  Nine Lakh Twenty Nine Thousand Nine Hundred &amp; Forty One  and Paise Forty Four Only</v>
      </c>
      <c r="BD25" s="72"/>
      <c r="BE25" s="80">
        <v>363</v>
      </c>
      <c r="BF25" s="115">
        <f t="shared" si="4"/>
        <v>410.63</v>
      </c>
      <c r="IE25" s="16"/>
      <c r="IF25" s="16"/>
      <c r="IG25" s="16"/>
      <c r="IH25" s="16"/>
      <c r="II25" s="16"/>
    </row>
    <row r="26" spans="1:243" s="15" customFormat="1" ht="130.5" customHeight="1">
      <c r="A26" s="65">
        <v>14</v>
      </c>
      <c r="B26" s="77" t="s">
        <v>636</v>
      </c>
      <c r="C26" s="68" t="s">
        <v>56</v>
      </c>
      <c r="D26" s="78">
        <v>2198.08</v>
      </c>
      <c r="E26" s="79" t="s">
        <v>334</v>
      </c>
      <c r="F26" s="80">
        <v>430.99</v>
      </c>
      <c r="G26" s="58"/>
      <c r="H26" s="48"/>
      <c r="I26" s="47" t="s">
        <v>39</v>
      </c>
      <c r="J26" s="49">
        <f>IF(I26="Less(-)",-1,1)</f>
        <v>1</v>
      </c>
      <c r="K26" s="50" t="s">
        <v>64</v>
      </c>
      <c r="L26" s="50" t="s">
        <v>7</v>
      </c>
      <c r="M26" s="59"/>
      <c r="N26" s="58"/>
      <c r="O26" s="58"/>
      <c r="P26" s="60"/>
      <c r="Q26" s="58"/>
      <c r="R26" s="58"/>
      <c r="S26" s="60"/>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112">
        <f>total_amount_ba($B$2,$D$2,D26,F26,J26,K26,M26)</f>
        <v>947350.5</v>
      </c>
      <c r="BB26" s="61">
        <f>BA26+SUM(N26:AZ26)</f>
        <v>947350.5</v>
      </c>
      <c r="BC26" s="57" t="str">
        <f>SpellNumber(L26,BB26)</f>
        <v>INR  Nine Lakh Forty Seven Thousand Three Hundred &amp; Fifty  and Paise Fifty Only</v>
      </c>
      <c r="BD26" s="72"/>
      <c r="BE26" s="80">
        <v>381</v>
      </c>
      <c r="BF26" s="115">
        <f t="shared" si="4"/>
        <v>430.99</v>
      </c>
      <c r="IE26" s="16"/>
      <c r="IF26" s="16"/>
      <c r="IG26" s="16"/>
      <c r="IH26" s="16"/>
      <c r="II26" s="16"/>
    </row>
    <row r="27" spans="1:243" s="15" customFormat="1" ht="128.25">
      <c r="A27" s="65">
        <v>15</v>
      </c>
      <c r="B27" s="77" t="s">
        <v>352</v>
      </c>
      <c r="C27" s="68" t="s">
        <v>57</v>
      </c>
      <c r="D27" s="78">
        <v>2198.08</v>
      </c>
      <c r="E27" s="79" t="s">
        <v>334</v>
      </c>
      <c r="F27" s="80">
        <v>451.35</v>
      </c>
      <c r="G27" s="58"/>
      <c r="H27" s="48"/>
      <c r="I27" s="47" t="s">
        <v>39</v>
      </c>
      <c r="J27" s="49">
        <f>IF(I27="Less(-)",-1,1)</f>
        <v>1</v>
      </c>
      <c r="K27" s="50" t="s">
        <v>64</v>
      </c>
      <c r="L27" s="50" t="s">
        <v>7</v>
      </c>
      <c r="M27" s="59"/>
      <c r="N27" s="58"/>
      <c r="O27" s="58"/>
      <c r="P27" s="60"/>
      <c r="Q27" s="58"/>
      <c r="R27" s="58"/>
      <c r="S27" s="60"/>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112">
        <f>total_amount_ba($B$2,$D$2,D27,F27,J27,K27,M27)</f>
        <v>992103.41</v>
      </c>
      <c r="BB27" s="61">
        <f>BA27+SUM(N27:AZ27)</f>
        <v>992103.41</v>
      </c>
      <c r="BC27" s="57" t="str">
        <f>SpellNumber(L27,BB27)</f>
        <v>INR  Nine Lakh Ninety Two Thousand One Hundred &amp; Three  and Paise Forty One Only</v>
      </c>
      <c r="BD27" s="72"/>
      <c r="BE27" s="80">
        <v>399</v>
      </c>
      <c r="BF27" s="115">
        <f t="shared" si="4"/>
        <v>451.35</v>
      </c>
      <c r="IE27" s="16"/>
      <c r="IF27" s="16"/>
      <c r="IG27" s="16"/>
      <c r="IH27" s="16"/>
      <c r="II27" s="16"/>
    </row>
    <row r="28" spans="1:243" s="15" customFormat="1" ht="129.75" customHeight="1">
      <c r="A28" s="65">
        <v>16</v>
      </c>
      <c r="B28" s="77" t="s">
        <v>340</v>
      </c>
      <c r="C28" s="68" t="s">
        <v>58</v>
      </c>
      <c r="D28" s="78">
        <v>258.19</v>
      </c>
      <c r="E28" s="79" t="s">
        <v>329</v>
      </c>
      <c r="F28" s="80">
        <v>471.71</v>
      </c>
      <c r="G28" s="58"/>
      <c r="H28" s="48"/>
      <c r="I28" s="47" t="s">
        <v>39</v>
      </c>
      <c r="J28" s="49">
        <f>IF(I28="Less(-)",-1,1)</f>
        <v>1</v>
      </c>
      <c r="K28" s="50" t="s">
        <v>64</v>
      </c>
      <c r="L28" s="50" t="s">
        <v>7</v>
      </c>
      <c r="M28" s="59"/>
      <c r="N28" s="58"/>
      <c r="O28" s="58"/>
      <c r="P28" s="60"/>
      <c r="Q28" s="58"/>
      <c r="R28" s="58"/>
      <c r="S28" s="60"/>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112">
        <f>total_amount_ba($B$2,$D$2,D28,F28,J28,K28,M28)</f>
        <v>121790.8</v>
      </c>
      <c r="BB28" s="61">
        <f>BA28+SUM(N28:AZ28)</f>
        <v>121790.8</v>
      </c>
      <c r="BC28" s="57" t="str">
        <f>SpellNumber(L28,BB28)</f>
        <v>INR  One Lakh Twenty One Thousand Seven Hundred &amp; Ninety  and Paise Eighty Only</v>
      </c>
      <c r="BD28" s="72"/>
      <c r="BE28" s="80">
        <v>417</v>
      </c>
      <c r="BF28" s="115">
        <f t="shared" si="4"/>
        <v>471.71</v>
      </c>
      <c r="BH28" s="9">
        <f>33451770-33451723.38</f>
        <v>46.620000001043</v>
      </c>
      <c r="BI28" s="9">
        <v>43.39</v>
      </c>
      <c r="IE28" s="16"/>
      <c r="IF28" s="16"/>
      <c r="IG28" s="16"/>
      <c r="IH28" s="16"/>
      <c r="II28" s="16"/>
    </row>
    <row r="29" spans="1:243" s="15" customFormat="1" ht="156.75" customHeight="1">
      <c r="A29" s="65">
        <v>17</v>
      </c>
      <c r="B29" s="77" t="s">
        <v>341</v>
      </c>
      <c r="C29" s="68" t="s">
        <v>59</v>
      </c>
      <c r="D29" s="78">
        <v>83.75</v>
      </c>
      <c r="E29" s="79" t="s">
        <v>343</v>
      </c>
      <c r="F29" s="80">
        <v>83418.08</v>
      </c>
      <c r="G29" s="58"/>
      <c r="H29" s="48"/>
      <c r="I29" s="47" t="s">
        <v>39</v>
      </c>
      <c r="J29" s="49">
        <f>IF(I29="Less(-)",-1,1)</f>
        <v>1</v>
      </c>
      <c r="K29" s="50" t="s">
        <v>64</v>
      </c>
      <c r="L29" s="50" t="s">
        <v>7</v>
      </c>
      <c r="M29" s="59"/>
      <c r="N29" s="58"/>
      <c r="O29" s="58"/>
      <c r="P29" s="60"/>
      <c r="Q29" s="58"/>
      <c r="R29" s="58"/>
      <c r="S29" s="60"/>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112">
        <f>total_amount_ba($B$2,$D$2,D29,F29,J29,K29,M29)</f>
        <v>6986264.2</v>
      </c>
      <c r="BB29" s="61">
        <f>BA29+SUM(N29:AZ29)</f>
        <v>6986264.2</v>
      </c>
      <c r="BC29" s="57" t="str">
        <f>SpellNumber(L29,BB29)</f>
        <v>INR  Sixty Nine Lakh Eighty Six Thousand Two Hundred &amp; Sixty Four  and Paise Twenty Only</v>
      </c>
      <c r="BD29" s="72"/>
      <c r="BE29" s="80">
        <v>73743</v>
      </c>
      <c r="BF29" s="115">
        <f t="shared" si="4"/>
        <v>83418.08</v>
      </c>
      <c r="IE29" s="16"/>
      <c r="IF29" s="16"/>
      <c r="IG29" s="16"/>
      <c r="IH29" s="16"/>
      <c r="II29" s="16"/>
    </row>
    <row r="30" spans="1:243" s="15" customFormat="1" ht="160.5" customHeight="1">
      <c r="A30" s="65">
        <v>18</v>
      </c>
      <c r="B30" s="77" t="s">
        <v>637</v>
      </c>
      <c r="C30" s="68" t="s">
        <v>60</v>
      </c>
      <c r="D30" s="78">
        <v>30.09</v>
      </c>
      <c r="E30" s="79" t="s">
        <v>343</v>
      </c>
      <c r="F30" s="80">
        <v>83904.5</v>
      </c>
      <c r="G30" s="58"/>
      <c r="H30" s="48"/>
      <c r="I30" s="47" t="s">
        <v>39</v>
      </c>
      <c r="J30" s="49">
        <f t="shared" si="0"/>
        <v>1</v>
      </c>
      <c r="K30" s="50" t="s">
        <v>64</v>
      </c>
      <c r="L30" s="50" t="s">
        <v>7</v>
      </c>
      <c r="M30" s="59"/>
      <c r="N30" s="58"/>
      <c r="O30" s="58"/>
      <c r="P30" s="60"/>
      <c r="Q30" s="58"/>
      <c r="R30" s="58"/>
      <c r="S30" s="60"/>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112">
        <f t="shared" si="1"/>
        <v>2524686.41</v>
      </c>
      <c r="BB30" s="61">
        <f t="shared" si="2"/>
        <v>2524686.41</v>
      </c>
      <c r="BC30" s="57" t="str">
        <f t="shared" si="3"/>
        <v>INR  Twenty Five Lakh Twenty Four Thousand Six Hundred &amp; Eighty Six  and Paise Forty One Only</v>
      </c>
      <c r="BD30" s="72"/>
      <c r="BE30" s="80">
        <v>74173</v>
      </c>
      <c r="BF30" s="115">
        <f t="shared" si="4"/>
        <v>83904.5</v>
      </c>
      <c r="IE30" s="16"/>
      <c r="IF30" s="16"/>
      <c r="IG30" s="16"/>
      <c r="IH30" s="16"/>
      <c r="II30" s="16"/>
    </row>
    <row r="31" spans="1:243" s="15" customFormat="1" ht="153" customHeight="1">
      <c r="A31" s="65">
        <v>19</v>
      </c>
      <c r="B31" s="77" t="s">
        <v>353</v>
      </c>
      <c r="C31" s="68" t="s">
        <v>70</v>
      </c>
      <c r="D31" s="78">
        <v>30.09</v>
      </c>
      <c r="E31" s="79" t="s">
        <v>343</v>
      </c>
      <c r="F31" s="80">
        <v>84390.91</v>
      </c>
      <c r="G31" s="58"/>
      <c r="H31" s="48"/>
      <c r="I31" s="47" t="s">
        <v>39</v>
      </c>
      <c r="J31" s="49">
        <f>IF(I31="Less(-)",-1,1)</f>
        <v>1</v>
      </c>
      <c r="K31" s="50" t="s">
        <v>64</v>
      </c>
      <c r="L31" s="50" t="s">
        <v>7</v>
      </c>
      <c r="M31" s="59"/>
      <c r="N31" s="58"/>
      <c r="O31" s="58"/>
      <c r="P31" s="60"/>
      <c r="Q31" s="58"/>
      <c r="R31" s="58"/>
      <c r="S31" s="60"/>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112">
        <f>total_amount_ba($B$2,$D$2,D31,F31,J31,K31,M31)</f>
        <v>2539322.48</v>
      </c>
      <c r="BB31" s="61">
        <f>BA31+SUM(N31:AZ31)</f>
        <v>2539322.48</v>
      </c>
      <c r="BC31" s="57" t="str">
        <f>SpellNumber(L31,BB31)</f>
        <v>INR  Twenty Five Lakh Thirty Nine Thousand Three Hundred &amp; Twenty Two  and Paise Forty Eight Only</v>
      </c>
      <c r="BD31" s="72"/>
      <c r="BE31" s="80">
        <v>74603</v>
      </c>
      <c r="BF31" s="115">
        <f t="shared" si="4"/>
        <v>84390.91</v>
      </c>
      <c r="IE31" s="16"/>
      <c r="IF31" s="16"/>
      <c r="IG31" s="16"/>
      <c r="IH31" s="16"/>
      <c r="II31" s="16"/>
    </row>
    <row r="32" spans="1:243" s="15" customFormat="1" ht="155.25" customHeight="1">
      <c r="A32" s="65">
        <v>20</v>
      </c>
      <c r="B32" s="77" t="s">
        <v>342</v>
      </c>
      <c r="C32" s="68" t="s">
        <v>71</v>
      </c>
      <c r="D32" s="78">
        <v>2.13</v>
      </c>
      <c r="E32" s="79" t="s">
        <v>343</v>
      </c>
      <c r="F32" s="80">
        <v>84877.33</v>
      </c>
      <c r="G32" s="58"/>
      <c r="H32" s="48"/>
      <c r="I32" s="47" t="s">
        <v>39</v>
      </c>
      <c r="J32" s="49">
        <f t="shared" si="0"/>
        <v>1</v>
      </c>
      <c r="K32" s="50" t="s">
        <v>64</v>
      </c>
      <c r="L32" s="50" t="s">
        <v>7</v>
      </c>
      <c r="M32" s="59"/>
      <c r="N32" s="58"/>
      <c r="O32" s="58"/>
      <c r="P32" s="60"/>
      <c r="Q32" s="58"/>
      <c r="R32" s="58"/>
      <c r="S32" s="60"/>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112">
        <f t="shared" si="1"/>
        <v>180788.71</v>
      </c>
      <c r="BB32" s="61">
        <f t="shared" si="2"/>
        <v>180788.71</v>
      </c>
      <c r="BC32" s="57" t="str">
        <f t="shared" si="3"/>
        <v>INR  One Lakh Eighty Thousand Seven Hundred &amp; Eighty Eight  and Paise Seventy One Only</v>
      </c>
      <c r="BD32" s="72"/>
      <c r="BE32" s="80">
        <v>75033</v>
      </c>
      <c r="BF32" s="115">
        <f t="shared" si="4"/>
        <v>84877.33</v>
      </c>
      <c r="IE32" s="16"/>
      <c r="IF32" s="16"/>
      <c r="IG32" s="16"/>
      <c r="IH32" s="16"/>
      <c r="II32" s="16"/>
    </row>
    <row r="33" spans="1:243" s="15" customFormat="1" ht="40.5" customHeight="1">
      <c r="A33" s="65">
        <v>21</v>
      </c>
      <c r="B33" s="77" t="s">
        <v>344</v>
      </c>
      <c r="C33" s="68" t="s">
        <v>72</v>
      </c>
      <c r="D33" s="78">
        <v>122.1</v>
      </c>
      <c r="E33" s="79" t="s">
        <v>329</v>
      </c>
      <c r="F33" s="80">
        <v>5850.57</v>
      </c>
      <c r="G33" s="58"/>
      <c r="H33" s="48"/>
      <c r="I33" s="47" t="s">
        <v>39</v>
      </c>
      <c r="J33" s="49">
        <f t="shared" si="0"/>
        <v>1</v>
      </c>
      <c r="K33" s="50" t="s">
        <v>64</v>
      </c>
      <c r="L33" s="50" t="s">
        <v>7</v>
      </c>
      <c r="M33" s="59"/>
      <c r="N33" s="58"/>
      <c r="O33" s="58"/>
      <c r="P33" s="60"/>
      <c r="Q33" s="58"/>
      <c r="R33" s="58"/>
      <c r="S33" s="60"/>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112">
        <f t="shared" si="1"/>
        <v>714354.6</v>
      </c>
      <c r="BB33" s="61">
        <f t="shared" si="2"/>
        <v>714354.6</v>
      </c>
      <c r="BC33" s="57" t="str">
        <f t="shared" si="3"/>
        <v>INR  Seven Lakh Fourteen Thousand Three Hundred &amp; Fifty Four  and Paise Sixty Only</v>
      </c>
      <c r="BD33" s="72"/>
      <c r="BE33" s="80">
        <v>5172</v>
      </c>
      <c r="BF33" s="115">
        <f t="shared" si="4"/>
        <v>5850.57</v>
      </c>
      <c r="IE33" s="16"/>
      <c r="IF33" s="16"/>
      <c r="IG33" s="16"/>
      <c r="IH33" s="16"/>
      <c r="II33" s="16"/>
    </row>
    <row r="34" spans="1:243" s="15" customFormat="1" ht="48" customHeight="1">
      <c r="A34" s="65">
        <v>22</v>
      </c>
      <c r="B34" s="77" t="s">
        <v>345</v>
      </c>
      <c r="C34" s="68" t="s">
        <v>73</v>
      </c>
      <c r="D34" s="78">
        <v>218.81</v>
      </c>
      <c r="E34" s="79" t="s">
        <v>329</v>
      </c>
      <c r="F34" s="80">
        <v>6102.82</v>
      </c>
      <c r="G34" s="58"/>
      <c r="H34" s="48"/>
      <c r="I34" s="47" t="s">
        <v>39</v>
      </c>
      <c r="J34" s="49">
        <f t="shared" si="0"/>
        <v>1</v>
      </c>
      <c r="K34" s="50" t="s">
        <v>64</v>
      </c>
      <c r="L34" s="50" t="s">
        <v>7</v>
      </c>
      <c r="M34" s="59"/>
      <c r="N34" s="58"/>
      <c r="O34" s="58"/>
      <c r="P34" s="60"/>
      <c r="Q34" s="58"/>
      <c r="R34" s="58"/>
      <c r="S34" s="60"/>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112">
        <f t="shared" si="1"/>
        <v>1335358.04</v>
      </c>
      <c r="BB34" s="61">
        <f t="shared" si="2"/>
        <v>1335358.04</v>
      </c>
      <c r="BC34" s="57" t="str">
        <f t="shared" si="3"/>
        <v>INR  Thirteen Lakh Thirty Five Thousand Three Hundred &amp; Fifty Eight  and Paise Four Only</v>
      </c>
      <c r="BD34" s="72"/>
      <c r="BE34" s="80">
        <v>5395</v>
      </c>
      <c r="BF34" s="115">
        <f t="shared" si="4"/>
        <v>6102.82</v>
      </c>
      <c r="IE34" s="16"/>
      <c r="IF34" s="16"/>
      <c r="IG34" s="16"/>
      <c r="IH34" s="16"/>
      <c r="II34" s="16"/>
    </row>
    <row r="35" spans="1:243" s="15" customFormat="1" ht="47.25" customHeight="1">
      <c r="A35" s="65">
        <v>23</v>
      </c>
      <c r="B35" s="77" t="s">
        <v>638</v>
      </c>
      <c r="C35" s="68" t="s">
        <v>74</v>
      </c>
      <c r="D35" s="78">
        <v>218.81</v>
      </c>
      <c r="E35" s="79" t="s">
        <v>329</v>
      </c>
      <c r="F35" s="80">
        <v>6228.39</v>
      </c>
      <c r="G35" s="58"/>
      <c r="H35" s="48"/>
      <c r="I35" s="47" t="s">
        <v>39</v>
      </c>
      <c r="J35" s="49">
        <f>IF(I35="Less(-)",-1,1)</f>
        <v>1</v>
      </c>
      <c r="K35" s="50" t="s">
        <v>64</v>
      </c>
      <c r="L35" s="50" t="s">
        <v>7</v>
      </c>
      <c r="M35" s="59"/>
      <c r="N35" s="58"/>
      <c r="O35" s="58"/>
      <c r="P35" s="60"/>
      <c r="Q35" s="58"/>
      <c r="R35" s="58"/>
      <c r="S35" s="60"/>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112">
        <f>total_amount_ba($B$2,$D$2,D35,F35,J35,K35,M35)</f>
        <v>1362834.02</v>
      </c>
      <c r="BB35" s="61">
        <f>BA35+SUM(N35:AZ35)</f>
        <v>1362834.02</v>
      </c>
      <c r="BC35" s="57" t="str">
        <f>SpellNumber(L35,BB35)</f>
        <v>INR  Thirteen Lakh Sixty Two Thousand Eight Hundred &amp; Thirty Four  and Paise Two Only</v>
      </c>
      <c r="BD35" s="72"/>
      <c r="BE35" s="80">
        <v>5506</v>
      </c>
      <c r="BF35" s="115">
        <f t="shared" si="4"/>
        <v>6228.39</v>
      </c>
      <c r="IE35" s="16"/>
      <c r="IF35" s="16"/>
      <c r="IG35" s="16"/>
      <c r="IH35" s="16"/>
      <c r="II35" s="16"/>
    </row>
    <row r="36" spans="1:243" s="15" customFormat="1" ht="48" customHeight="1">
      <c r="A36" s="65">
        <v>24</v>
      </c>
      <c r="B36" s="77" t="s">
        <v>349</v>
      </c>
      <c r="C36" s="68" t="s">
        <v>75</v>
      </c>
      <c r="D36" s="78">
        <v>218.81</v>
      </c>
      <c r="E36" s="79" t="s">
        <v>329</v>
      </c>
      <c r="F36" s="80">
        <v>6353.95</v>
      </c>
      <c r="G36" s="58"/>
      <c r="H36" s="48"/>
      <c r="I36" s="47" t="s">
        <v>39</v>
      </c>
      <c r="J36" s="49">
        <f t="shared" si="0"/>
        <v>1</v>
      </c>
      <c r="K36" s="50" t="s">
        <v>64</v>
      </c>
      <c r="L36" s="50" t="s">
        <v>7</v>
      </c>
      <c r="M36" s="59"/>
      <c r="N36" s="58"/>
      <c r="O36" s="58"/>
      <c r="P36" s="60"/>
      <c r="Q36" s="58"/>
      <c r="R36" s="58"/>
      <c r="S36" s="60"/>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112">
        <f t="shared" si="1"/>
        <v>1390307.8</v>
      </c>
      <c r="BB36" s="61">
        <f t="shared" si="2"/>
        <v>1390307.8</v>
      </c>
      <c r="BC36" s="57" t="str">
        <f t="shared" si="3"/>
        <v>INR  Thirteen Lakh Ninety Thousand Three Hundred &amp; Seven  and Paise Eighty Only</v>
      </c>
      <c r="BD36" s="72"/>
      <c r="BE36" s="80">
        <v>5617</v>
      </c>
      <c r="BF36" s="115">
        <f t="shared" si="4"/>
        <v>6353.95</v>
      </c>
      <c r="IE36" s="16"/>
      <c r="IF36" s="16"/>
      <c r="IG36" s="16"/>
      <c r="IH36" s="16"/>
      <c r="II36" s="16"/>
    </row>
    <row r="37" spans="1:243" s="15" customFormat="1" ht="47.25" customHeight="1">
      <c r="A37" s="65">
        <v>25</v>
      </c>
      <c r="B37" s="77" t="s">
        <v>346</v>
      </c>
      <c r="C37" s="68" t="s">
        <v>76</v>
      </c>
      <c r="D37" s="78">
        <v>14.29</v>
      </c>
      <c r="E37" s="79" t="s">
        <v>329</v>
      </c>
      <c r="F37" s="80">
        <v>6479.51</v>
      </c>
      <c r="G37" s="58"/>
      <c r="H37" s="48"/>
      <c r="I37" s="47" t="s">
        <v>39</v>
      </c>
      <c r="J37" s="49">
        <f t="shared" si="0"/>
        <v>1</v>
      </c>
      <c r="K37" s="50" t="s">
        <v>64</v>
      </c>
      <c r="L37" s="50" t="s">
        <v>7</v>
      </c>
      <c r="M37" s="59"/>
      <c r="N37" s="58"/>
      <c r="O37" s="58"/>
      <c r="P37" s="60"/>
      <c r="Q37" s="58"/>
      <c r="R37" s="58"/>
      <c r="S37" s="60"/>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112">
        <f t="shared" si="1"/>
        <v>92592.2</v>
      </c>
      <c r="BB37" s="61">
        <f t="shared" si="2"/>
        <v>92592.2</v>
      </c>
      <c r="BC37" s="57" t="str">
        <f t="shared" si="3"/>
        <v>INR  Ninety Two Thousand Five Hundred &amp; Ninety Two  and Paise Twenty Only</v>
      </c>
      <c r="BD37" s="72"/>
      <c r="BE37" s="80">
        <v>5728</v>
      </c>
      <c r="BF37" s="115">
        <f t="shared" si="4"/>
        <v>6479.51</v>
      </c>
      <c r="IE37" s="16"/>
      <c r="IF37" s="16"/>
      <c r="IG37" s="16"/>
      <c r="IH37" s="16"/>
      <c r="II37" s="16"/>
    </row>
    <row r="38" spans="1:243" s="15" customFormat="1" ht="46.5" customHeight="1">
      <c r="A38" s="65">
        <v>26</v>
      </c>
      <c r="B38" s="77" t="s">
        <v>347</v>
      </c>
      <c r="C38" s="68" t="s">
        <v>77</v>
      </c>
      <c r="D38" s="78">
        <v>161.17</v>
      </c>
      <c r="E38" s="79" t="s">
        <v>350</v>
      </c>
      <c r="F38" s="80">
        <v>762.43</v>
      </c>
      <c r="G38" s="58"/>
      <c r="H38" s="48"/>
      <c r="I38" s="47" t="s">
        <v>39</v>
      </c>
      <c r="J38" s="49">
        <f t="shared" si="0"/>
        <v>1</v>
      </c>
      <c r="K38" s="50" t="s">
        <v>64</v>
      </c>
      <c r="L38" s="50" t="s">
        <v>7</v>
      </c>
      <c r="M38" s="59"/>
      <c r="N38" s="58"/>
      <c r="O38" s="58"/>
      <c r="P38" s="60"/>
      <c r="Q38" s="58"/>
      <c r="R38" s="58"/>
      <c r="S38" s="60"/>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112">
        <f t="shared" si="1"/>
        <v>122880.84</v>
      </c>
      <c r="BB38" s="61">
        <f t="shared" si="2"/>
        <v>122880.84</v>
      </c>
      <c r="BC38" s="57" t="str">
        <f t="shared" si="3"/>
        <v>INR  One Lakh Twenty Two Thousand Eight Hundred &amp; Eighty  and Paise Eighty Four Only</v>
      </c>
      <c r="BD38" s="72"/>
      <c r="BE38" s="80">
        <v>674</v>
      </c>
      <c r="BF38" s="115">
        <f t="shared" si="4"/>
        <v>762.43</v>
      </c>
      <c r="IE38" s="16"/>
      <c r="IF38" s="16"/>
      <c r="IG38" s="16"/>
      <c r="IH38" s="16"/>
      <c r="II38" s="16"/>
    </row>
    <row r="39" spans="1:243" s="15" customFormat="1" ht="47.25" customHeight="1">
      <c r="A39" s="65">
        <v>27</v>
      </c>
      <c r="B39" s="77" t="s">
        <v>639</v>
      </c>
      <c r="C39" s="68" t="s">
        <v>78</v>
      </c>
      <c r="D39" s="78">
        <v>161.17</v>
      </c>
      <c r="E39" s="79" t="s">
        <v>350</v>
      </c>
      <c r="F39" s="80">
        <v>776</v>
      </c>
      <c r="G39" s="58"/>
      <c r="H39" s="48"/>
      <c r="I39" s="47" t="s">
        <v>39</v>
      </c>
      <c r="J39" s="49">
        <f t="shared" si="0"/>
        <v>1</v>
      </c>
      <c r="K39" s="50" t="s">
        <v>64</v>
      </c>
      <c r="L39" s="50" t="s">
        <v>7</v>
      </c>
      <c r="M39" s="59"/>
      <c r="N39" s="58"/>
      <c r="O39" s="58"/>
      <c r="P39" s="60"/>
      <c r="Q39" s="58"/>
      <c r="R39" s="58"/>
      <c r="S39" s="60"/>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112">
        <f t="shared" si="1"/>
        <v>125067.92</v>
      </c>
      <c r="BB39" s="61">
        <f t="shared" si="2"/>
        <v>125067.92</v>
      </c>
      <c r="BC39" s="57" t="str">
        <f t="shared" si="3"/>
        <v>INR  One Lakh Twenty Five Thousand  &amp;Sixty Seven  and Paise Ninety Two Only</v>
      </c>
      <c r="BD39" s="72"/>
      <c r="BE39" s="80">
        <v>686</v>
      </c>
      <c r="BF39" s="115">
        <f t="shared" si="4"/>
        <v>776</v>
      </c>
      <c r="IE39" s="16"/>
      <c r="IF39" s="16"/>
      <c r="IG39" s="16"/>
      <c r="IH39" s="16"/>
      <c r="II39" s="16"/>
    </row>
    <row r="40" spans="1:243" s="15" customFormat="1" ht="48" customHeight="1">
      <c r="A40" s="65">
        <v>28</v>
      </c>
      <c r="B40" s="77" t="s">
        <v>348</v>
      </c>
      <c r="C40" s="68" t="s">
        <v>79</v>
      </c>
      <c r="D40" s="78">
        <v>161.17</v>
      </c>
      <c r="E40" s="79" t="s">
        <v>350</v>
      </c>
      <c r="F40" s="80">
        <v>789.58</v>
      </c>
      <c r="G40" s="58"/>
      <c r="H40" s="48"/>
      <c r="I40" s="47" t="s">
        <v>39</v>
      </c>
      <c r="J40" s="49">
        <f>IF(I40="Less(-)",-1,1)</f>
        <v>1</v>
      </c>
      <c r="K40" s="50" t="s">
        <v>64</v>
      </c>
      <c r="L40" s="50" t="s">
        <v>7</v>
      </c>
      <c r="M40" s="59"/>
      <c r="N40" s="58"/>
      <c r="O40" s="58"/>
      <c r="P40" s="60"/>
      <c r="Q40" s="58"/>
      <c r="R40" s="58"/>
      <c r="S40" s="60"/>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112">
        <f>total_amount_ba($B$2,$D$2,D40,F40,J40,K40,M40)</f>
        <v>127256.61</v>
      </c>
      <c r="BB40" s="61">
        <f>BA40+SUM(N40:AZ40)</f>
        <v>127256.61</v>
      </c>
      <c r="BC40" s="57" t="str">
        <f>SpellNumber(L40,BB40)</f>
        <v>INR  One Lakh Twenty Seven Thousand Two Hundred &amp; Fifty Six  and Paise Sixty One Only</v>
      </c>
      <c r="BD40" s="72"/>
      <c r="BE40" s="80">
        <v>698</v>
      </c>
      <c r="BF40" s="115">
        <f t="shared" si="4"/>
        <v>789.58</v>
      </c>
      <c r="IE40" s="16"/>
      <c r="IF40" s="16"/>
      <c r="IG40" s="16"/>
      <c r="IH40" s="16"/>
      <c r="II40" s="16"/>
    </row>
    <row r="41" spans="1:243" s="15" customFormat="1" ht="49.5" customHeight="1">
      <c r="A41" s="65">
        <v>29</v>
      </c>
      <c r="B41" s="77" t="s">
        <v>379</v>
      </c>
      <c r="C41" s="68" t="s">
        <v>80</v>
      </c>
      <c r="D41" s="78">
        <v>100</v>
      </c>
      <c r="E41" s="81" t="s">
        <v>380</v>
      </c>
      <c r="F41" s="81">
        <v>803.15</v>
      </c>
      <c r="G41" s="58"/>
      <c r="H41" s="48"/>
      <c r="I41" s="47" t="s">
        <v>39</v>
      </c>
      <c r="J41" s="49">
        <f>IF(I41="Less(-)",-1,1)</f>
        <v>1</v>
      </c>
      <c r="K41" s="50" t="s">
        <v>64</v>
      </c>
      <c r="L41" s="50" t="s">
        <v>7</v>
      </c>
      <c r="M41" s="59"/>
      <c r="N41" s="58"/>
      <c r="O41" s="58"/>
      <c r="P41" s="60"/>
      <c r="Q41" s="58"/>
      <c r="R41" s="58"/>
      <c r="S41" s="60"/>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112">
        <f>total_amount_ba($B$2,$D$2,D41,F41,J41,K41,M41)</f>
        <v>80315</v>
      </c>
      <c r="BB41" s="61">
        <f>BA41+SUM(N41:AZ41)</f>
        <v>80315</v>
      </c>
      <c r="BC41" s="57" t="str">
        <f>SpellNumber(L41,BB41)</f>
        <v>INR  Eighty Thousand Three Hundred &amp; Fifteen  Only</v>
      </c>
      <c r="BD41" s="72"/>
      <c r="BE41" s="81">
        <v>710</v>
      </c>
      <c r="BF41" s="115">
        <f t="shared" si="4"/>
        <v>803.15</v>
      </c>
      <c r="IE41" s="16"/>
      <c r="IF41" s="16"/>
      <c r="IG41" s="16"/>
      <c r="IH41" s="16"/>
      <c r="II41" s="16"/>
    </row>
    <row r="42" spans="1:243" s="15" customFormat="1" ht="78" customHeight="1">
      <c r="A42" s="65">
        <v>30</v>
      </c>
      <c r="B42" s="77" t="s">
        <v>354</v>
      </c>
      <c r="C42" s="68" t="s">
        <v>81</v>
      </c>
      <c r="D42" s="78">
        <v>604.15</v>
      </c>
      <c r="E42" s="79" t="s">
        <v>350</v>
      </c>
      <c r="F42" s="80">
        <v>99.55</v>
      </c>
      <c r="G42" s="58"/>
      <c r="H42" s="48"/>
      <c r="I42" s="47" t="s">
        <v>39</v>
      </c>
      <c r="J42" s="49">
        <f t="shared" si="0"/>
        <v>1</v>
      </c>
      <c r="K42" s="50" t="s">
        <v>64</v>
      </c>
      <c r="L42" s="50" t="s">
        <v>7</v>
      </c>
      <c r="M42" s="59"/>
      <c r="N42" s="58"/>
      <c r="O42" s="58"/>
      <c r="P42" s="60"/>
      <c r="Q42" s="58"/>
      <c r="R42" s="58"/>
      <c r="S42" s="60"/>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112">
        <f t="shared" si="1"/>
        <v>60143.13</v>
      </c>
      <c r="BB42" s="61">
        <f t="shared" si="2"/>
        <v>60143.13</v>
      </c>
      <c r="BC42" s="57" t="str">
        <f t="shared" si="3"/>
        <v>INR  Sixty Thousand One Hundred &amp; Forty Three  and Paise Thirteen Only</v>
      </c>
      <c r="BD42" s="72"/>
      <c r="BE42" s="80">
        <v>88</v>
      </c>
      <c r="BF42" s="115">
        <f t="shared" si="4"/>
        <v>99.55</v>
      </c>
      <c r="IE42" s="16"/>
      <c r="IF42" s="16"/>
      <c r="IG42" s="16"/>
      <c r="IH42" s="16"/>
      <c r="II42" s="16"/>
    </row>
    <row r="43" spans="1:243" s="15" customFormat="1" ht="157.5" customHeight="1">
      <c r="A43" s="65">
        <v>31</v>
      </c>
      <c r="B43" s="77" t="s">
        <v>355</v>
      </c>
      <c r="C43" s="68" t="s">
        <v>82</v>
      </c>
      <c r="D43" s="78">
        <v>76.51</v>
      </c>
      <c r="E43" s="84" t="s">
        <v>350</v>
      </c>
      <c r="F43" s="80">
        <v>221.72</v>
      </c>
      <c r="G43" s="58"/>
      <c r="H43" s="48"/>
      <c r="I43" s="47" t="s">
        <v>39</v>
      </c>
      <c r="J43" s="49">
        <f t="shared" si="0"/>
        <v>1</v>
      </c>
      <c r="K43" s="50" t="s">
        <v>64</v>
      </c>
      <c r="L43" s="50" t="s">
        <v>7</v>
      </c>
      <c r="M43" s="59"/>
      <c r="N43" s="58"/>
      <c r="O43" s="58"/>
      <c r="P43" s="60"/>
      <c r="Q43" s="58"/>
      <c r="R43" s="58"/>
      <c r="S43" s="60"/>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112">
        <f t="shared" si="1"/>
        <v>16963.8</v>
      </c>
      <c r="BB43" s="61">
        <f t="shared" si="2"/>
        <v>16963.8</v>
      </c>
      <c r="BC43" s="57" t="str">
        <f t="shared" si="3"/>
        <v>INR  Sixteen Thousand Nine Hundred &amp; Sixty Three  and Paise Eighty Only</v>
      </c>
      <c r="BD43" s="72"/>
      <c r="BE43" s="80">
        <v>196</v>
      </c>
      <c r="BF43" s="115">
        <f t="shared" si="4"/>
        <v>221.72</v>
      </c>
      <c r="IE43" s="16"/>
      <c r="IF43" s="16"/>
      <c r="IG43" s="16"/>
      <c r="IH43" s="16"/>
      <c r="II43" s="16"/>
    </row>
    <row r="44" spans="1:243" s="15" customFormat="1" ht="51.75" customHeight="1">
      <c r="A44" s="65">
        <v>32</v>
      </c>
      <c r="B44" s="77" t="s">
        <v>321</v>
      </c>
      <c r="C44" s="68" t="s">
        <v>83</v>
      </c>
      <c r="D44" s="78">
        <v>636.04</v>
      </c>
      <c r="E44" s="79" t="s">
        <v>350</v>
      </c>
      <c r="F44" s="80">
        <v>27.15</v>
      </c>
      <c r="G44" s="58"/>
      <c r="H44" s="48"/>
      <c r="I44" s="47" t="s">
        <v>39</v>
      </c>
      <c r="J44" s="49">
        <f>IF(I44="Less(-)",-1,1)</f>
        <v>1</v>
      </c>
      <c r="K44" s="50" t="s">
        <v>64</v>
      </c>
      <c r="L44" s="50" t="s">
        <v>7</v>
      </c>
      <c r="M44" s="59"/>
      <c r="N44" s="58"/>
      <c r="O44" s="58"/>
      <c r="P44" s="60"/>
      <c r="Q44" s="58"/>
      <c r="R44" s="58"/>
      <c r="S44" s="60"/>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112">
        <f>total_amount_ba($B$2,$D$2,D44,F44,J44,K44,M44)</f>
        <v>17268.49</v>
      </c>
      <c r="BB44" s="61">
        <f>BA44+SUM(N44:AZ44)</f>
        <v>17268.49</v>
      </c>
      <c r="BC44" s="57" t="str">
        <f>SpellNumber(L44,BB44)</f>
        <v>INR  Seventeen Thousand Two Hundred &amp; Sixty Eight  and Paise Forty Nine Only</v>
      </c>
      <c r="BD44" s="72"/>
      <c r="BE44" s="80">
        <v>24</v>
      </c>
      <c r="BF44" s="115">
        <f t="shared" si="4"/>
        <v>27.15</v>
      </c>
      <c r="IE44" s="16"/>
      <c r="IF44" s="16"/>
      <c r="IG44" s="16"/>
      <c r="IH44" s="16"/>
      <c r="II44" s="16"/>
    </row>
    <row r="45" spans="1:243" s="15" customFormat="1" ht="320.25" customHeight="1">
      <c r="A45" s="65">
        <v>33</v>
      </c>
      <c r="B45" s="77" t="s">
        <v>356</v>
      </c>
      <c r="C45" s="68" t="s">
        <v>84</v>
      </c>
      <c r="D45" s="78">
        <v>505.07</v>
      </c>
      <c r="E45" s="79" t="s">
        <v>350</v>
      </c>
      <c r="F45" s="80">
        <v>1909.47</v>
      </c>
      <c r="G45" s="58"/>
      <c r="H45" s="48"/>
      <c r="I45" s="47" t="s">
        <v>39</v>
      </c>
      <c r="J45" s="49">
        <f>IF(I45="Less(-)",-1,1)</f>
        <v>1</v>
      </c>
      <c r="K45" s="50" t="s">
        <v>64</v>
      </c>
      <c r="L45" s="50" t="s">
        <v>7</v>
      </c>
      <c r="M45" s="59"/>
      <c r="N45" s="58"/>
      <c r="O45" s="58"/>
      <c r="P45" s="60"/>
      <c r="Q45" s="58"/>
      <c r="R45" s="58"/>
      <c r="S45" s="60"/>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112">
        <f t="shared" si="1"/>
        <v>964416.01</v>
      </c>
      <c r="BB45" s="61">
        <f>BA45+SUM(N45:AZ45)</f>
        <v>964416.01</v>
      </c>
      <c r="BC45" s="57" t="str">
        <f>SpellNumber(L45,BB45)</f>
        <v>INR  Nine Lakh Sixty Four Thousand Four Hundred &amp; Sixteen  and Paise One Only</v>
      </c>
      <c r="BD45" s="72"/>
      <c r="BE45" s="80">
        <v>1688</v>
      </c>
      <c r="BF45" s="115">
        <f t="shared" si="4"/>
        <v>1909.47</v>
      </c>
      <c r="IE45" s="16"/>
      <c r="IF45" s="16"/>
      <c r="IG45" s="16"/>
      <c r="IH45" s="16"/>
      <c r="II45" s="16"/>
    </row>
    <row r="46" spans="1:243" s="15" customFormat="1" ht="321" customHeight="1">
      <c r="A46" s="65">
        <v>34</v>
      </c>
      <c r="B46" s="77" t="s">
        <v>640</v>
      </c>
      <c r="C46" s="68" t="s">
        <v>85</v>
      </c>
      <c r="D46" s="78">
        <v>505.07</v>
      </c>
      <c r="E46" s="79" t="s">
        <v>350</v>
      </c>
      <c r="F46" s="80">
        <v>1915.12</v>
      </c>
      <c r="G46" s="58"/>
      <c r="H46" s="48"/>
      <c r="I46" s="47" t="s">
        <v>39</v>
      </c>
      <c r="J46" s="49">
        <f t="shared" si="0"/>
        <v>1</v>
      </c>
      <c r="K46" s="50" t="s">
        <v>64</v>
      </c>
      <c r="L46" s="50" t="s">
        <v>7</v>
      </c>
      <c r="M46" s="59"/>
      <c r="N46" s="58"/>
      <c r="O46" s="58"/>
      <c r="P46" s="60"/>
      <c r="Q46" s="58"/>
      <c r="R46" s="58"/>
      <c r="S46" s="60"/>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112">
        <f t="shared" si="1"/>
        <v>967269.66</v>
      </c>
      <c r="BB46" s="61">
        <f t="shared" si="2"/>
        <v>967269.66</v>
      </c>
      <c r="BC46" s="57" t="str">
        <f t="shared" si="3"/>
        <v>INR  Nine Lakh Sixty Seven Thousand Two Hundred &amp; Sixty Nine  and Paise Sixty Six Only</v>
      </c>
      <c r="BD46" s="72"/>
      <c r="BE46" s="80">
        <v>1693</v>
      </c>
      <c r="BF46" s="115">
        <f t="shared" si="4"/>
        <v>1915.12</v>
      </c>
      <c r="IE46" s="16"/>
      <c r="IF46" s="16"/>
      <c r="IG46" s="16"/>
      <c r="IH46" s="16"/>
      <c r="II46" s="16"/>
    </row>
    <row r="47" spans="1:243" s="15" customFormat="1" ht="320.25" customHeight="1">
      <c r="A47" s="65">
        <v>35</v>
      </c>
      <c r="B47" s="77" t="s">
        <v>357</v>
      </c>
      <c r="C47" s="68" t="s">
        <v>86</v>
      </c>
      <c r="D47" s="78">
        <v>505.07</v>
      </c>
      <c r="E47" s="79" t="s">
        <v>350</v>
      </c>
      <c r="F47" s="80">
        <v>1920.78</v>
      </c>
      <c r="G47" s="58"/>
      <c r="H47" s="48"/>
      <c r="I47" s="47" t="s">
        <v>39</v>
      </c>
      <c r="J47" s="49">
        <f>IF(I47="Less(-)",-1,1)</f>
        <v>1</v>
      </c>
      <c r="K47" s="50" t="s">
        <v>64</v>
      </c>
      <c r="L47" s="50" t="s">
        <v>7</v>
      </c>
      <c r="M47" s="59"/>
      <c r="N47" s="58"/>
      <c r="O47" s="58"/>
      <c r="P47" s="60"/>
      <c r="Q47" s="58"/>
      <c r="R47" s="58"/>
      <c r="S47" s="60"/>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112">
        <f>total_amount_ba($B$2,$D$2,D47,F47,J47,K47,M47)</f>
        <v>970128.35</v>
      </c>
      <c r="BB47" s="61">
        <f>BA47+SUM(N47:AZ47)</f>
        <v>970128.35</v>
      </c>
      <c r="BC47" s="57" t="str">
        <f>SpellNumber(L47,BB47)</f>
        <v>INR  Nine Lakh Seventy Thousand One Hundred &amp; Twenty Eight  and Paise Thirty Five Only</v>
      </c>
      <c r="BD47" s="72"/>
      <c r="BE47" s="80">
        <v>1698</v>
      </c>
      <c r="BF47" s="115">
        <f t="shared" si="4"/>
        <v>1920.78</v>
      </c>
      <c r="IE47" s="16"/>
      <c r="IF47" s="16"/>
      <c r="IG47" s="16"/>
      <c r="IH47" s="16"/>
      <c r="II47" s="16"/>
    </row>
    <row r="48" spans="1:243" s="15" customFormat="1" ht="123" customHeight="1">
      <c r="A48" s="65">
        <v>36</v>
      </c>
      <c r="B48" s="77" t="s">
        <v>509</v>
      </c>
      <c r="C48" s="68" t="s">
        <v>87</v>
      </c>
      <c r="D48" s="78">
        <v>108.9</v>
      </c>
      <c r="E48" s="79" t="s">
        <v>350</v>
      </c>
      <c r="F48" s="80">
        <v>1144.77</v>
      </c>
      <c r="G48" s="58"/>
      <c r="H48" s="48"/>
      <c r="I48" s="47" t="s">
        <v>39</v>
      </c>
      <c r="J48" s="49">
        <f>IF(I48="Less(-)",-1,1)</f>
        <v>1</v>
      </c>
      <c r="K48" s="50" t="s">
        <v>64</v>
      </c>
      <c r="L48" s="50" t="s">
        <v>7</v>
      </c>
      <c r="M48" s="59"/>
      <c r="N48" s="58"/>
      <c r="O48" s="58"/>
      <c r="P48" s="60"/>
      <c r="Q48" s="58"/>
      <c r="R48" s="58"/>
      <c r="S48" s="60"/>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112">
        <f>total_amount_ba($B$2,$D$2,D48,F48,J48,K48,M48)</f>
        <v>124665.45</v>
      </c>
      <c r="BB48" s="61">
        <f>BA48+SUM(N48:AZ48)</f>
        <v>124665.45</v>
      </c>
      <c r="BC48" s="57" t="str">
        <f>SpellNumber(L48,BB48)</f>
        <v>INR  One Lakh Twenty Four Thousand Six Hundred &amp; Sixty Five  and Paise Forty Five Only</v>
      </c>
      <c r="BD48" s="72"/>
      <c r="BE48" s="80">
        <v>1012</v>
      </c>
      <c r="BF48" s="115">
        <f t="shared" si="4"/>
        <v>1144.77</v>
      </c>
      <c r="IE48" s="16"/>
      <c r="IF48" s="16"/>
      <c r="IG48" s="16"/>
      <c r="IH48" s="16"/>
      <c r="II48" s="16"/>
    </row>
    <row r="49" spans="1:243" s="15" customFormat="1" ht="117" customHeight="1">
      <c r="A49" s="65">
        <v>37</v>
      </c>
      <c r="B49" s="77" t="s">
        <v>641</v>
      </c>
      <c r="C49" s="68" t="s">
        <v>88</v>
      </c>
      <c r="D49" s="78">
        <v>108.9</v>
      </c>
      <c r="E49" s="79" t="s">
        <v>350</v>
      </c>
      <c r="F49" s="80">
        <v>1158.35</v>
      </c>
      <c r="G49" s="58"/>
      <c r="H49" s="48"/>
      <c r="I49" s="47" t="s">
        <v>39</v>
      </c>
      <c r="J49" s="49">
        <f>IF(I49="Less(-)",-1,1)</f>
        <v>1</v>
      </c>
      <c r="K49" s="50" t="s">
        <v>64</v>
      </c>
      <c r="L49" s="50" t="s">
        <v>7</v>
      </c>
      <c r="M49" s="59"/>
      <c r="N49" s="58"/>
      <c r="O49" s="58"/>
      <c r="P49" s="60"/>
      <c r="Q49" s="58"/>
      <c r="R49" s="58"/>
      <c r="S49" s="60"/>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112">
        <f>total_amount_ba($B$2,$D$2,D49,F49,J49,K49,M49)</f>
        <v>126144.32</v>
      </c>
      <c r="BB49" s="61">
        <f>BA49+SUM(N49:AZ49)</f>
        <v>126144.32</v>
      </c>
      <c r="BC49" s="57" t="str">
        <f>SpellNumber(L49,BB49)</f>
        <v>INR  One Lakh Twenty Six Thousand One Hundred &amp; Forty Four  and Paise Thirty Two Only</v>
      </c>
      <c r="BD49" s="72"/>
      <c r="BE49" s="80">
        <v>1024</v>
      </c>
      <c r="BF49" s="115">
        <f t="shared" si="4"/>
        <v>1158.35</v>
      </c>
      <c r="IE49" s="16"/>
      <c r="IF49" s="16"/>
      <c r="IG49" s="16"/>
      <c r="IH49" s="16"/>
      <c r="II49" s="16"/>
    </row>
    <row r="50" spans="1:243" s="15" customFormat="1" ht="117" customHeight="1">
      <c r="A50" s="65">
        <v>38</v>
      </c>
      <c r="B50" s="77" t="s">
        <v>510</v>
      </c>
      <c r="C50" s="68" t="s">
        <v>89</v>
      </c>
      <c r="D50" s="78">
        <v>108.9</v>
      </c>
      <c r="E50" s="79" t="s">
        <v>350</v>
      </c>
      <c r="F50" s="80">
        <v>1171.92</v>
      </c>
      <c r="G50" s="58"/>
      <c r="H50" s="48"/>
      <c r="I50" s="47" t="s">
        <v>39</v>
      </c>
      <c r="J50" s="49">
        <f>IF(I50="Less(-)",-1,1)</f>
        <v>1</v>
      </c>
      <c r="K50" s="50" t="s">
        <v>64</v>
      </c>
      <c r="L50" s="50" t="s">
        <v>7</v>
      </c>
      <c r="M50" s="59"/>
      <c r="N50" s="58"/>
      <c r="O50" s="58"/>
      <c r="P50" s="60"/>
      <c r="Q50" s="58"/>
      <c r="R50" s="58"/>
      <c r="S50" s="60"/>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112">
        <f>total_amount_ba($B$2,$D$2,D50,F50,J50,K50,M50)</f>
        <v>127622.09</v>
      </c>
      <c r="BB50" s="61">
        <f>BA50+SUM(N50:AZ50)</f>
        <v>127622.09</v>
      </c>
      <c r="BC50" s="57" t="str">
        <f>SpellNumber(L50,BB50)</f>
        <v>INR  One Lakh Twenty Seven Thousand Six Hundred &amp; Twenty Two  and Paise Nine Only</v>
      </c>
      <c r="BD50" s="72"/>
      <c r="BE50" s="80">
        <v>1036</v>
      </c>
      <c r="BF50" s="115">
        <f t="shared" si="4"/>
        <v>1171.92</v>
      </c>
      <c r="IE50" s="16"/>
      <c r="IF50" s="16"/>
      <c r="IG50" s="16"/>
      <c r="IH50" s="16"/>
      <c r="II50" s="16"/>
    </row>
    <row r="51" spans="1:243" s="15" customFormat="1" ht="42" customHeight="1">
      <c r="A51" s="65">
        <v>39</v>
      </c>
      <c r="B51" s="77" t="s">
        <v>358</v>
      </c>
      <c r="C51" s="68" t="s">
        <v>90</v>
      </c>
      <c r="D51" s="78">
        <v>153.12</v>
      </c>
      <c r="E51" s="79" t="s">
        <v>359</v>
      </c>
      <c r="F51" s="80">
        <v>253.39</v>
      </c>
      <c r="G51" s="58"/>
      <c r="H51" s="48"/>
      <c r="I51" s="47" t="s">
        <v>39</v>
      </c>
      <c r="J51" s="49">
        <f t="shared" si="0"/>
        <v>1</v>
      </c>
      <c r="K51" s="50" t="s">
        <v>64</v>
      </c>
      <c r="L51" s="50" t="s">
        <v>7</v>
      </c>
      <c r="M51" s="59"/>
      <c r="N51" s="95"/>
      <c r="O51" s="95"/>
      <c r="P51" s="96"/>
      <c r="Q51" s="95"/>
      <c r="R51" s="95"/>
      <c r="S51" s="96"/>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113">
        <f t="shared" si="1"/>
        <v>38799.08</v>
      </c>
      <c r="BB51" s="98">
        <f t="shared" si="2"/>
        <v>38799.08</v>
      </c>
      <c r="BC51" s="99" t="str">
        <f t="shared" si="3"/>
        <v>INR  Thirty Eight Thousand Seven Hundred &amp; Ninety Nine  and Paise Eight Only</v>
      </c>
      <c r="BD51" s="72"/>
      <c r="BE51" s="80">
        <v>224</v>
      </c>
      <c r="BF51" s="115">
        <f t="shared" si="4"/>
        <v>253.39</v>
      </c>
      <c r="IE51" s="16"/>
      <c r="IF51" s="16"/>
      <c r="IG51" s="16"/>
      <c r="IH51" s="16"/>
      <c r="II51" s="16"/>
    </row>
    <row r="52" spans="1:243" s="15" customFormat="1" ht="160.5" customHeight="1">
      <c r="A52" s="65">
        <v>40</v>
      </c>
      <c r="B52" s="77" t="s">
        <v>360</v>
      </c>
      <c r="C52" s="68" t="s">
        <v>91</v>
      </c>
      <c r="D52" s="78">
        <v>80.7</v>
      </c>
      <c r="E52" s="79" t="s">
        <v>350</v>
      </c>
      <c r="F52" s="80">
        <v>1300.88</v>
      </c>
      <c r="G52" s="58"/>
      <c r="H52" s="48"/>
      <c r="I52" s="47" t="s">
        <v>39</v>
      </c>
      <c r="J52" s="49">
        <f t="shared" si="0"/>
        <v>1</v>
      </c>
      <c r="K52" s="50" t="s">
        <v>64</v>
      </c>
      <c r="L52" s="50" t="s">
        <v>7</v>
      </c>
      <c r="M52" s="59"/>
      <c r="N52" s="58"/>
      <c r="O52" s="58"/>
      <c r="P52" s="60"/>
      <c r="Q52" s="58"/>
      <c r="R52" s="58"/>
      <c r="S52" s="60"/>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112">
        <f t="shared" si="1"/>
        <v>104981.02</v>
      </c>
      <c r="BB52" s="61">
        <f t="shared" si="2"/>
        <v>104981.02</v>
      </c>
      <c r="BC52" s="57" t="str">
        <f t="shared" si="3"/>
        <v>INR  One Lakh Four Thousand Nine Hundred &amp; Eighty One  and Paise Two Only</v>
      </c>
      <c r="BD52" s="72"/>
      <c r="BE52" s="80">
        <v>1150</v>
      </c>
      <c r="BF52" s="115">
        <f t="shared" si="4"/>
        <v>1300.88</v>
      </c>
      <c r="IE52" s="16"/>
      <c r="IF52" s="16"/>
      <c r="IG52" s="16"/>
      <c r="IH52" s="16"/>
      <c r="II52" s="16"/>
    </row>
    <row r="53" spans="1:243" s="15" customFormat="1" ht="159" customHeight="1">
      <c r="A53" s="65">
        <v>41</v>
      </c>
      <c r="B53" s="77" t="s">
        <v>642</v>
      </c>
      <c r="C53" s="68" t="s">
        <v>92</v>
      </c>
      <c r="D53" s="78">
        <v>80.7</v>
      </c>
      <c r="E53" s="79" t="s">
        <v>350</v>
      </c>
      <c r="F53" s="80">
        <v>1314.45</v>
      </c>
      <c r="G53" s="58"/>
      <c r="H53" s="48"/>
      <c r="I53" s="47" t="s">
        <v>39</v>
      </c>
      <c r="J53" s="49">
        <f t="shared" si="0"/>
        <v>1</v>
      </c>
      <c r="K53" s="50" t="s">
        <v>64</v>
      </c>
      <c r="L53" s="50" t="s">
        <v>7</v>
      </c>
      <c r="M53" s="59"/>
      <c r="N53" s="58"/>
      <c r="O53" s="58"/>
      <c r="P53" s="60"/>
      <c r="Q53" s="58"/>
      <c r="R53" s="58"/>
      <c r="S53" s="60"/>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112">
        <f t="shared" si="1"/>
        <v>106076.12</v>
      </c>
      <c r="BB53" s="61">
        <f t="shared" si="2"/>
        <v>106076.12</v>
      </c>
      <c r="BC53" s="57" t="str">
        <f t="shared" si="3"/>
        <v>INR  One Lakh Six Thousand  &amp;Seventy Six  and Paise Twelve Only</v>
      </c>
      <c r="BD53" s="72"/>
      <c r="BE53" s="80">
        <v>1162</v>
      </c>
      <c r="BF53" s="115">
        <f t="shared" si="4"/>
        <v>1314.45</v>
      </c>
      <c r="IE53" s="16"/>
      <c r="IF53" s="16"/>
      <c r="IG53" s="16"/>
      <c r="IH53" s="16"/>
      <c r="II53" s="16"/>
    </row>
    <row r="54" spans="1:243" s="15" customFormat="1" ht="156" customHeight="1">
      <c r="A54" s="65">
        <v>42</v>
      </c>
      <c r="B54" s="77" t="s">
        <v>361</v>
      </c>
      <c r="C54" s="68" t="s">
        <v>93</v>
      </c>
      <c r="D54" s="78">
        <v>80.7</v>
      </c>
      <c r="E54" s="79" t="s">
        <v>350</v>
      </c>
      <c r="F54" s="80">
        <v>1328.03</v>
      </c>
      <c r="G54" s="58"/>
      <c r="H54" s="48"/>
      <c r="I54" s="47" t="s">
        <v>39</v>
      </c>
      <c r="J54" s="49">
        <f t="shared" si="0"/>
        <v>1</v>
      </c>
      <c r="K54" s="50" t="s">
        <v>64</v>
      </c>
      <c r="L54" s="50" t="s">
        <v>7</v>
      </c>
      <c r="M54" s="59"/>
      <c r="N54" s="58"/>
      <c r="O54" s="58"/>
      <c r="P54" s="60"/>
      <c r="Q54" s="58"/>
      <c r="R54" s="58"/>
      <c r="S54" s="60"/>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112">
        <f t="shared" si="1"/>
        <v>107172.02</v>
      </c>
      <c r="BB54" s="61">
        <f t="shared" si="2"/>
        <v>107172.02</v>
      </c>
      <c r="BC54" s="57" t="str">
        <f t="shared" si="3"/>
        <v>INR  One Lakh Seven Thousand One Hundred &amp; Seventy Two  and Paise Two Only</v>
      </c>
      <c r="BD54" s="72"/>
      <c r="BE54" s="80">
        <v>1174</v>
      </c>
      <c r="BF54" s="115">
        <f t="shared" si="4"/>
        <v>1328.03</v>
      </c>
      <c r="IE54" s="16"/>
      <c r="IF54" s="16"/>
      <c r="IG54" s="16"/>
      <c r="IH54" s="16"/>
      <c r="II54" s="16"/>
    </row>
    <row r="55" spans="1:243" s="15" customFormat="1" ht="201" customHeight="1">
      <c r="A55" s="65">
        <v>43</v>
      </c>
      <c r="B55" s="77" t="s">
        <v>362</v>
      </c>
      <c r="C55" s="68" t="s">
        <v>94</v>
      </c>
      <c r="D55" s="78">
        <v>99</v>
      </c>
      <c r="E55" s="79" t="s">
        <v>350</v>
      </c>
      <c r="F55" s="80">
        <v>789.58</v>
      </c>
      <c r="G55" s="58"/>
      <c r="H55" s="48"/>
      <c r="I55" s="47" t="s">
        <v>39</v>
      </c>
      <c r="J55" s="49">
        <f t="shared" si="0"/>
        <v>1</v>
      </c>
      <c r="K55" s="50" t="s">
        <v>64</v>
      </c>
      <c r="L55" s="50" t="s">
        <v>7</v>
      </c>
      <c r="M55" s="59"/>
      <c r="N55" s="58"/>
      <c r="O55" s="58"/>
      <c r="P55" s="60"/>
      <c r="Q55" s="58"/>
      <c r="R55" s="58"/>
      <c r="S55" s="60"/>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112">
        <f t="shared" si="1"/>
        <v>78168.42</v>
      </c>
      <c r="BB55" s="61">
        <f t="shared" si="2"/>
        <v>78168.42</v>
      </c>
      <c r="BC55" s="57" t="str">
        <f t="shared" si="3"/>
        <v>INR  Seventy Eight Thousand One Hundred &amp; Sixty Eight  and Paise Forty Two Only</v>
      </c>
      <c r="BD55" s="72"/>
      <c r="BE55" s="80">
        <v>698</v>
      </c>
      <c r="BF55" s="115">
        <f t="shared" si="4"/>
        <v>789.58</v>
      </c>
      <c r="IE55" s="16"/>
      <c r="IF55" s="16"/>
      <c r="IG55" s="16"/>
      <c r="IH55" s="16"/>
      <c r="II55" s="16"/>
    </row>
    <row r="56" spans="1:243" s="15" customFormat="1" ht="201" customHeight="1">
      <c r="A56" s="65">
        <v>44</v>
      </c>
      <c r="B56" s="77" t="s">
        <v>643</v>
      </c>
      <c r="C56" s="68" t="s">
        <v>95</v>
      </c>
      <c r="D56" s="78">
        <v>99</v>
      </c>
      <c r="E56" s="79" t="s">
        <v>350</v>
      </c>
      <c r="F56" s="80">
        <v>795.23</v>
      </c>
      <c r="G56" s="58"/>
      <c r="H56" s="48"/>
      <c r="I56" s="47" t="s">
        <v>39</v>
      </c>
      <c r="J56" s="49">
        <f>IF(I56="Less(-)",-1,1)</f>
        <v>1</v>
      </c>
      <c r="K56" s="50" t="s">
        <v>64</v>
      </c>
      <c r="L56" s="50" t="s">
        <v>7</v>
      </c>
      <c r="M56" s="59"/>
      <c r="N56" s="58"/>
      <c r="O56" s="58"/>
      <c r="P56" s="60"/>
      <c r="Q56" s="58"/>
      <c r="R56" s="58"/>
      <c r="S56" s="60"/>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112">
        <f>total_amount_ba($B$2,$D$2,D56,F56,J56,K56,M56)</f>
        <v>78727.77</v>
      </c>
      <c r="BB56" s="61">
        <f>BA56+SUM(N56:AZ56)</f>
        <v>78727.77</v>
      </c>
      <c r="BC56" s="57" t="str">
        <f>SpellNumber(L56,BB56)</f>
        <v>INR  Seventy Eight Thousand Seven Hundred &amp; Twenty Seven  and Paise Seventy Seven Only</v>
      </c>
      <c r="BD56" s="72"/>
      <c r="BE56" s="80">
        <v>703</v>
      </c>
      <c r="BF56" s="115">
        <f t="shared" si="4"/>
        <v>795.23</v>
      </c>
      <c r="IE56" s="16"/>
      <c r="IF56" s="16"/>
      <c r="IG56" s="16"/>
      <c r="IH56" s="16"/>
      <c r="II56" s="16"/>
    </row>
    <row r="57" spans="1:243" s="15" customFormat="1" ht="195" customHeight="1">
      <c r="A57" s="65">
        <v>45</v>
      </c>
      <c r="B57" s="77" t="s">
        <v>363</v>
      </c>
      <c r="C57" s="68" t="s">
        <v>96</v>
      </c>
      <c r="D57" s="78">
        <v>99</v>
      </c>
      <c r="E57" s="79" t="s">
        <v>350</v>
      </c>
      <c r="F57" s="80">
        <v>800.89</v>
      </c>
      <c r="G57" s="58"/>
      <c r="H57" s="48"/>
      <c r="I57" s="47" t="s">
        <v>39</v>
      </c>
      <c r="J57" s="49">
        <f t="shared" si="0"/>
        <v>1</v>
      </c>
      <c r="K57" s="50" t="s">
        <v>64</v>
      </c>
      <c r="L57" s="50" t="s">
        <v>7</v>
      </c>
      <c r="M57" s="59"/>
      <c r="N57" s="58"/>
      <c r="O57" s="58"/>
      <c r="P57" s="60"/>
      <c r="Q57" s="58"/>
      <c r="R57" s="58"/>
      <c r="S57" s="60"/>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112">
        <f t="shared" si="1"/>
        <v>79288.11</v>
      </c>
      <c r="BB57" s="61">
        <f t="shared" si="2"/>
        <v>79288.11</v>
      </c>
      <c r="BC57" s="57" t="str">
        <f t="shared" si="3"/>
        <v>INR  Seventy Nine Thousand Two Hundred &amp; Eighty Eight  and Paise Eleven Only</v>
      </c>
      <c r="BD57" s="72"/>
      <c r="BE57" s="80">
        <v>708</v>
      </c>
      <c r="BF57" s="115">
        <f t="shared" si="4"/>
        <v>800.89</v>
      </c>
      <c r="IE57" s="16"/>
      <c r="IF57" s="16"/>
      <c r="IG57" s="16"/>
      <c r="IH57" s="16"/>
      <c r="II57" s="16"/>
    </row>
    <row r="58" spans="1:243" s="15" customFormat="1" ht="199.5">
      <c r="A58" s="65">
        <v>46</v>
      </c>
      <c r="B58" s="77" t="s">
        <v>364</v>
      </c>
      <c r="C58" s="68" t="s">
        <v>97</v>
      </c>
      <c r="D58" s="78">
        <v>213.84</v>
      </c>
      <c r="E58" s="79" t="s">
        <v>350</v>
      </c>
      <c r="F58" s="80">
        <v>795.23</v>
      </c>
      <c r="G58" s="58"/>
      <c r="H58" s="48"/>
      <c r="I58" s="47" t="s">
        <v>39</v>
      </c>
      <c r="J58" s="49">
        <f t="shared" si="0"/>
        <v>1</v>
      </c>
      <c r="K58" s="50" t="s">
        <v>64</v>
      </c>
      <c r="L58" s="50" t="s">
        <v>7</v>
      </c>
      <c r="M58" s="59"/>
      <c r="N58" s="58"/>
      <c r="O58" s="58"/>
      <c r="P58" s="60"/>
      <c r="Q58" s="58"/>
      <c r="R58" s="58"/>
      <c r="S58" s="60"/>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112">
        <f t="shared" si="1"/>
        <v>170051.98</v>
      </c>
      <c r="BB58" s="61">
        <f t="shared" si="2"/>
        <v>170051.98</v>
      </c>
      <c r="BC58" s="57" t="str">
        <f t="shared" si="3"/>
        <v>INR  One Lakh Seventy Thousand  &amp;Fifty One  and Paise Ninety Eight Only</v>
      </c>
      <c r="BD58" s="72"/>
      <c r="BE58" s="80">
        <v>703</v>
      </c>
      <c r="BF58" s="115">
        <f t="shared" si="4"/>
        <v>795.23</v>
      </c>
      <c r="IE58" s="16"/>
      <c r="IF58" s="16"/>
      <c r="IG58" s="16"/>
      <c r="IH58" s="16"/>
      <c r="II58" s="16"/>
    </row>
    <row r="59" spans="1:243" s="15" customFormat="1" ht="198" customHeight="1">
      <c r="A59" s="65">
        <v>47</v>
      </c>
      <c r="B59" s="77" t="s">
        <v>644</v>
      </c>
      <c r="C59" s="68" t="s">
        <v>98</v>
      </c>
      <c r="D59" s="78">
        <v>213.84</v>
      </c>
      <c r="E59" s="79" t="s">
        <v>350</v>
      </c>
      <c r="F59" s="80">
        <v>800.89</v>
      </c>
      <c r="G59" s="58"/>
      <c r="H59" s="48"/>
      <c r="I59" s="47" t="s">
        <v>39</v>
      </c>
      <c r="J59" s="49">
        <f t="shared" si="0"/>
        <v>1</v>
      </c>
      <c r="K59" s="50" t="s">
        <v>64</v>
      </c>
      <c r="L59" s="50" t="s">
        <v>7</v>
      </c>
      <c r="M59" s="59"/>
      <c r="N59" s="58"/>
      <c r="O59" s="58"/>
      <c r="P59" s="60"/>
      <c r="Q59" s="58"/>
      <c r="R59" s="58"/>
      <c r="S59" s="60"/>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112">
        <f t="shared" si="1"/>
        <v>171262.32</v>
      </c>
      <c r="BB59" s="61">
        <f t="shared" si="2"/>
        <v>171262.32</v>
      </c>
      <c r="BC59" s="57" t="str">
        <f t="shared" si="3"/>
        <v>INR  One Lakh Seventy One Thousand Two Hundred &amp; Sixty Two  and Paise Thirty Two Only</v>
      </c>
      <c r="BD59" s="72"/>
      <c r="BE59" s="80">
        <v>708</v>
      </c>
      <c r="BF59" s="115">
        <f t="shared" si="4"/>
        <v>800.89</v>
      </c>
      <c r="IE59" s="16"/>
      <c r="IF59" s="16"/>
      <c r="IG59" s="16"/>
      <c r="IH59" s="16"/>
      <c r="II59" s="16"/>
    </row>
    <row r="60" spans="1:243" s="15" customFormat="1" ht="195" customHeight="1">
      <c r="A60" s="65">
        <v>48</v>
      </c>
      <c r="B60" s="77" t="s">
        <v>365</v>
      </c>
      <c r="C60" s="68" t="s">
        <v>99</v>
      </c>
      <c r="D60" s="78">
        <v>213.84</v>
      </c>
      <c r="E60" s="79" t="s">
        <v>350</v>
      </c>
      <c r="F60" s="80">
        <v>806.55</v>
      </c>
      <c r="G60" s="58"/>
      <c r="H60" s="48"/>
      <c r="I60" s="47" t="s">
        <v>39</v>
      </c>
      <c r="J60" s="49">
        <f t="shared" si="0"/>
        <v>1</v>
      </c>
      <c r="K60" s="50" t="s">
        <v>64</v>
      </c>
      <c r="L60" s="50" t="s">
        <v>7</v>
      </c>
      <c r="M60" s="59"/>
      <c r="N60" s="58"/>
      <c r="O60" s="58"/>
      <c r="P60" s="60"/>
      <c r="Q60" s="58"/>
      <c r="R60" s="58"/>
      <c r="S60" s="60"/>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112">
        <f t="shared" si="1"/>
        <v>172472.65</v>
      </c>
      <c r="BB60" s="61">
        <f t="shared" si="2"/>
        <v>172472.65</v>
      </c>
      <c r="BC60" s="57" t="str">
        <f t="shared" si="3"/>
        <v>INR  One Lakh Seventy Two Thousand Four Hundred &amp; Seventy Two  and Paise Sixty Five Only</v>
      </c>
      <c r="BD60" s="72"/>
      <c r="BE60" s="80">
        <v>713</v>
      </c>
      <c r="BF60" s="115">
        <f t="shared" si="4"/>
        <v>806.55</v>
      </c>
      <c r="IE60" s="16"/>
      <c r="IF60" s="16"/>
      <c r="IG60" s="16"/>
      <c r="IH60" s="16"/>
      <c r="II60" s="16"/>
    </row>
    <row r="61" spans="1:243" s="15" customFormat="1" ht="102.75" customHeight="1">
      <c r="A61" s="65">
        <v>49</v>
      </c>
      <c r="B61" s="77" t="s">
        <v>366</v>
      </c>
      <c r="C61" s="68" t="s">
        <v>100</v>
      </c>
      <c r="D61" s="78">
        <v>10.3</v>
      </c>
      <c r="E61" s="79" t="s">
        <v>320</v>
      </c>
      <c r="F61" s="80">
        <v>11335.76</v>
      </c>
      <c r="G61" s="58"/>
      <c r="H61" s="48"/>
      <c r="I61" s="47" t="s">
        <v>39</v>
      </c>
      <c r="J61" s="49">
        <f>IF(I61="Less(-)",-1,1)</f>
        <v>1</v>
      </c>
      <c r="K61" s="50" t="s">
        <v>64</v>
      </c>
      <c r="L61" s="50" t="s">
        <v>7</v>
      </c>
      <c r="M61" s="59"/>
      <c r="N61" s="58"/>
      <c r="O61" s="58"/>
      <c r="P61" s="60"/>
      <c r="Q61" s="58"/>
      <c r="R61" s="58"/>
      <c r="S61" s="60"/>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112">
        <f>total_amount_ba($B$2,$D$2,D61,F61,J61,K61,M61)</f>
        <v>116758.33</v>
      </c>
      <c r="BB61" s="61">
        <f>BA61+SUM(N61:AZ61)</f>
        <v>116758.33</v>
      </c>
      <c r="BC61" s="57" t="str">
        <f>SpellNumber(L61,BB61)</f>
        <v>INR  One Lakh Sixteen Thousand Seven Hundred &amp; Fifty Eight  and Paise Thirty Three Only</v>
      </c>
      <c r="BD61" s="72"/>
      <c r="BE61" s="80">
        <v>10021</v>
      </c>
      <c r="BF61" s="115">
        <f t="shared" si="4"/>
        <v>11335.76</v>
      </c>
      <c r="IE61" s="16"/>
      <c r="IF61" s="16"/>
      <c r="IG61" s="16"/>
      <c r="IH61" s="16"/>
      <c r="II61" s="16"/>
    </row>
    <row r="62" spans="1:243" s="15" customFormat="1" ht="105.75" customHeight="1">
      <c r="A62" s="65">
        <v>50</v>
      </c>
      <c r="B62" s="77" t="s">
        <v>367</v>
      </c>
      <c r="C62" s="68" t="s">
        <v>101</v>
      </c>
      <c r="D62" s="78">
        <v>10.3</v>
      </c>
      <c r="E62" s="79" t="s">
        <v>320</v>
      </c>
      <c r="F62" s="80">
        <v>11449.11</v>
      </c>
      <c r="G62" s="58"/>
      <c r="H62" s="48"/>
      <c r="I62" s="47" t="s">
        <v>39</v>
      </c>
      <c r="J62" s="49">
        <f>IF(I62="Less(-)",-1,1)</f>
        <v>1</v>
      </c>
      <c r="K62" s="50" t="s">
        <v>64</v>
      </c>
      <c r="L62" s="50" t="s">
        <v>7</v>
      </c>
      <c r="M62" s="59"/>
      <c r="N62" s="58"/>
      <c r="O62" s="58"/>
      <c r="P62" s="60"/>
      <c r="Q62" s="58"/>
      <c r="R62" s="58"/>
      <c r="S62" s="60"/>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112">
        <f>total_amount_ba($B$2,$D$2,D62,F62,J62,K62,M62)</f>
        <v>117925.83</v>
      </c>
      <c r="BB62" s="61">
        <f>BA62+SUM(N62:AZ62)</f>
        <v>117925.83</v>
      </c>
      <c r="BC62" s="57" t="str">
        <f>SpellNumber(L62,BB62)</f>
        <v>INR  One Lakh Seventeen Thousand Nine Hundred &amp; Twenty Five  and Paise Eighty Three Only</v>
      </c>
      <c r="BD62" s="72"/>
      <c r="BE62" s="80">
        <v>10121.21</v>
      </c>
      <c r="BF62" s="115">
        <f t="shared" si="4"/>
        <v>11449.11</v>
      </c>
      <c r="IE62" s="16"/>
      <c r="IF62" s="16"/>
      <c r="IG62" s="16"/>
      <c r="IH62" s="16"/>
      <c r="II62" s="16"/>
    </row>
    <row r="63" spans="1:243" s="15" customFormat="1" ht="102.75" customHeight="1">
      <c r="A63" s="65">
        <v>51</v>
      </c>
      <c r="B63" s="77" t="s">
        <v>368</v>
      </c>
      <c r="C63" s="68" t="s">
        <v>102</v>
      </c>
      <c r="D63" s="78">
        <v>10.3</v>
      </c>
      <c r="E63" s="79" t="s">
        <v>320</v>
      </c>
      <c r="F63" s="80">
        <v>11563.6</v>
      </c>
      <c r="G63" s="58"/>
      <c r="H63" s="48"/>
      <c r="I63" s="47" t="s">
        <v>39</v>
      </c>
      <c r="J63" s="49">
        <f>IF(I63="Less(-)",-1,1)</f>
        <v>1</v>
      </c>
      <c r="K63" s="50" t="s">
        <v>64</v>
      </c>
      <c r="L63" s="50" t="s">
        <v>7</v>
      </c>
      <c r="M63" s="59"/>
      <c r="N63" s="58"/>
      <c r="O63" s="58"/>
      <c r="P63" s="60"/>
      <c r="Q63" s="58"/>
      <c r="R63" s="58"/>
      <c r="S63" s="60"/>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112">
        <f>total_amount_ba($B$2,$D$2,D63,F63,J63,K63,M63)</f>
        <v>119105.08</v>
      </c>
      <c r="BB63" s="61">
        <f>BA63+SUM(N63:AZ63)</f>
        <v>119105.08</v>
      </c>
      <c r="BC63" s="57" t="str">
        <f>SpellNumber(L63,BB63)</f>
        <v>INR  One Lakh Nineteen Thousand One Hundred &amp; Five  and Paise Eight Only</v>
      </c>
      <c r="BD63" s="72"/>
      <c r="BE63" s="80">
        <v>10222.42</v>
      </c>
      <c r="BF63" s="115">
        <f t="shared" si="4"/>
        <v>11563.6</v>
      </c>
      <c r="IE63" s="16"/>
      <c r="IF63" s="16"/>
      <c r="IG63" s="16"/>
      <c r="IH63" s="16"/>
      <c r="II63" s="16"/>
    </row>
    <row r="64" spans="1:243" s="15" customFormat="1" ht="128.25">
      <c r="A64" s="65">
        <v>52</v>
      </c>
      <c r="B64" s="77" t="s">
        <v>369</v>
      </c>
      <c r="C64" s="68" t="s">
        <v>103</v>
      </c>
      <c r="D64" s="78">
        <v>9.24</v>
      </c>
      <c r="E64" s="79" t="s">
        <v>370</v>
      </c>
      <c r="F64" s="80">
        <v>4921.85</v>
      </c>
      <c r="G64" s="58"/>
      <c r="H64" s="48"/>
      <c r="I64" s="47" t="s">
        <v>39</v>
      </c>
      <c r="J64" s="49">
        <f>IF(I64="Less(-)",-1,1)</f>
        <v>1</v>
      </c>
      <c r="K64" s="50" t="s">
        <v>64</v>
      </c>
      <c r="L64" s="50" t="s">
        <v>7</v>
      </c>
      <c r="M64" s="59"/>
      <c r="N64" s="58"/>
      <c r="O64" s="58"/>
      <c r="P64" s="60"/>
      <c r="Q64" s="58"/>
      <c r="R64" s="58"/>
      <c r="S64" s="60"/>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112">
        <f>total_amount_ba($B$2,$D$2,D64,F64,J64,K64,M64)</f>
        <v>45477.89</v>
      </c>
      <c r="BB64" s="61">
        <f>BA64+SUM(N64:AZ64)</f>
        <v>45477.89</v>
      </c>
      <c r="BC64" s="57" t="str">
        <f>SpellNumber(L64,BB64)</f>
        <v>INR  Forty Five Thousand Four Hundred &amp; Seventy Seven  and Paise Eighty Nine Only</v>
      </c>
      <c r="BD64" s="72"/>
      <c r="BE64" s="80">
        <v>4351</v>
      </c>
      <c r="BF64" s="115">
        <f t="shared" si="4"/>
        <v>4921.85</v>
      </c>
      <c r="IE64" s="16"/>
      <c r="IF64" s="16"/>
      <c r="IG64" s="16"/>
      <c r="IH64" s="16"/>
      <c r="II64" s="16"/>
    </row>
    <row r="65" spans="1:243" s="15" customFormat="1" ht="285" customHeight="1">
      <c r="A65" s="65">
        <v>53</v>
      </c>
      <c r="B65" s="85" t="s">
        <v>371</v>
      </c>
      <c r="C65" s="68" t="s">
        <v>104</v>
      </c>
      <c r="D65" s="78">
        <v>30</v>
      </c>
      <c r="E65" s="79" t="s">
        <v>373</v>
      </c>
      <c r="F65" s="80">
        <v>84749.5</v>
      </c>
      <c r="G65" s="58"/>
      <c r="H65" s="48"/>
      <c r="I65" s="47" t="s">
        <v>39</v>
      </c>
      <c r="J65" s="49">
        <f t="shared" si="0"/>
        <v>1</v>
      </c>
      <c r="K65" s="50" t="s">
        <v>64</v>
      </c>
      <c r="L65" s="50" t="s">
        <v>7</v>
      </c>
      <c r="M65" s="59"/>
      <c r="N65" s="58"/>
      <c r="O65" s="58"/>
      <c r="P65" s="60"/>
      <c r="Q65" s="58"/>
      <c r="R65" s="58"/>
      <c r="S65" s="60"/>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112">
        <f t="shared" si="1"/>
        <v>2542485</v>
      </c>
      <c r="BB65" s="61">
        <f t="shared" si="2"/>
        <v>2542485</v>
      </c>
      <c r="BC65" s="57" t="str">
        <f t="shared" si="3"/>
        <v>INR  Twenty Five Lakh Forty Two Thousand Four Hundred &amp; Eighty Five  Only</v>
      </c>
      <c r="BD65" s="72"/>
      <c r="BE65" s="80">
        <v>74920</v>
      </c>
      <c r="BF65" s="115">
        <f t="shared" si="4"/>
        <v>84749.5</v>
      </c>
      <c r="IE65" s="16"/>
      <c r="IF65" s="16"/>
      <c r="IG65" s="16"/>
      <c r="IH65" s="16"/>
      <c r="II65" s="16"/>
    </row>
    <row r="66" spans="1:243" s="15" customFormat="1" ht="278.25" customHeight="1">
      <c r="A66" s="65">
        <v>54</v>
      </c>
      <c r="B66" s="85" t="s">
        <v>372</v>
      </c>
      <c r="C66" s="68" t="s">
        <v>105</v>
      </c>
      <c r="D66" s="78">
        <v>18</v>
      </c>
      <c r="E66" s="79" t="s">
        <v>373</v>
      </c>
      <c r="F66" s="80">
        <v>87415.74</v>
      </c>
      <c r="G66" s="58"/>
      <c r="H66" s="48"/>
      <c r="I66" s="47" t="s">
        <v>39</v>
      </c>
      <c r="J66" s="49">
        <f t="shared" si="0"/>
        <v>1</v>
      </c>
      <c r="K66" s="50" t="s">
        <v>64</v>
      </c>
      <c r="L66" s="50" t="s">
        <v>7</v>
      </c>
      <c r="M66" s="59"/>
      <c r="N66" s="58"/>
      <c r="O66" s="58"/>
      <c r="P66" s="60"/>
      <c r="Q66" s="58"/>
      <c r="R66" s="58"/>
      <c r="S66" s="60"/>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112">
        <f t="shared" si="1"/>
        <v>1573483.32</v>
      </c>
      <c r="BB66" s="61">
        <f t="shared" si="2"/>
        <v>1573483.32</v>
      </c>
      <c r="BC66" s="57" t="str">
        <f t="shared" si="3"/>
        <v>INR  Fifteen Lakh Seventy Three Thousand Four Hundred &amp; Eighty Three  and Paise Thirty Two Only</v>
      </c>
      <c r="BD66" s="72"/>
      <c r="BE66" s="80">
        <v>77277</v>
      </c>
      <c r="BF66" s="115">
        <f t="shared" si="4"/>
        <v>87415.74</v>
      </c>
      <c r="IE66" s="16"/>
      <c r="IF66" s="16"/>
      <c r="IG66" s="16"/>
      <c r="IH66" s="16"/>
      <c r="II66" s="16"/>
    </row>
    <row r="67" spans="1:243" s="15" customFormat="1" ht="171.75" customHeight="1">
      <c r="A67" s="65">
        <v>55</v>
      </c>
      <c r="B67" s="85" t="s">
        <v>374</v>
      </c>
      <c r="C67" s="68" t="s">
        <v>106</v>
      </c>
      <c r="D67" s="78">
        <v>1200</v>
      </c>
      <c r="E67" s="79" t="s">
        <v>375</v>
      </c>
      <c r="F67" s="80">
        <v>1013.56</v>
      </c>
      <c r="G67" s="58"/>
      <c r="H67" s="48"/>
      <c r="I67" s="47" t="s">
        <v>39</v>
      </c>
      <c r="J67" s="49">
        <f>IF(I67="Less(-)",-1,1)</f>
        <v>1</v>
      </c>
      <c r="K67" s="50" t="s">
        <v>64</v>
      </c>
      <c r="L67" s="50" t="s">
        <v>7</v>
      </c>
      <c r="M67" s="59"/>
      <c r="N67" s="58"/>
      <c r="O67" s="58"/>
      <c r="P67" s="60"/>
      <c r="Q67" s="58"/>
      <c r="R67" s="58"/>
      <c r="S67" s="60"/>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112">
        <f>total_amount_ba($B$2,$D$2,D67,F67,J67,K67,M67)</f>
        <v>1216272</v>
      </c>
      <c r="BB67" s="61">
        <f>BA67+SUM(N67:AZ67)</f>
        <v>1216272</v>
      </c>
      <c r="BC67" s="57" t="str">
        <f>SpellNumber(L67,BB67)</f>
        <v>INR  Twelve Lakh Sixteen Thousand Two Hundred &amp; Seventy Two  Only</v>
      </c>
      <c r="BD67" s="72"/>
      <c r="BE67" s="80">
        <v>896</v>
      </c>
      <c r="BF67" s="115">
        <f t="shared" si="4"/>
        <v>1013.56</v>
      </c>
      <c r="IE67" s="16"/>
      <c r="IF67" s="16"/>
      <c r="IG67" s="16"/>
      <c r="IH67" s="16"/>
      <c r="II67" s="16"/>
    </row>
    <row r="68" spans="1:243" s="15" customFormat="1" ht="128.25" customHeight="1">
      <c r="A68" s="65">
        <v>56</v>
      </c>
      <c r="B68" s="85" t="s">
        <v>376</v>
      </c>
      <c r="C68" s="68" t="s">
        <v>107</v>
      </c>
      <c r="D68" s="78">
        <v>96</v>
      </c>
      <c r="E68" s="79" t="s">
        <v>378</v>
      </c>
      <c r="F68" s="80">
        <v>283.93</v>
      </c>
      <c r="G68" s="58"/>
      <c r="H68" s="48"/>
      <c r="I68" s="47" t="s">
        <v>39</v>
      </c>
      <c r="J68" s="49">
        <f>IF(I68="Less(-)",-1,1)</f>
        <v>1</v>
      </c>
      <c r="K68" s="50" t="s">
        <v>64</v>
      </c>
      <c r="L68" s="50" t="s">
        <v>7</v>
      </c>
      <c r="M68" s="59"/>
      <c r="N68" s="58"/>
      <c r="O68" s="58"/>
      <c r="P68" s="60"/>
      <c r="Q68" s="58"/>
      <c r="R68" s="58"/>
      <c r="S68" s="60"/>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112">
        <f>total_amount_ba($B$2,$D$2,D68,F68,J68,K68,M68)</f>
        <v>27257.28</v>
      </c>
      <c r="BB68" s="61">
        <f>BA68+SUM(N68:AZ68)</f>
        <v>27257.28</v>
      </c>
      <c r="BC68" s="57" t="str">
        <f>SpellNumber(L68,BB68)</f>
        <v>INR  Twenty Seven Thousand Two Hundred &amp; Fifty Seven  and Paise Twenty Eight Only</v>
      </c>
      <c r="BD68" s="72"/>
      <c r="BE68" s="80">
        <v>251</v>
      </c>
      <c r="BF68" s="115">
        <f t="shared" si="4"/>
        <v>283.93</v>
      </c>
      <c r="IE68" s="16"/>
      <c r="IF68" s="16"/>
      <c r="IG68" s="16"/>
      <c r="IH68" s="16"/>
      <c r="II68" s="16"/>
    </row>
    <row r="69" spans="1:243" s="15" customFormat="1" ht="129.75" customHeight="1">
      <c r="A69" s="65">
        <v>57</v>
      </c>
      <c r="B69" s="85" t="s">
        <v>377</v>
      </c>
      <c r="C69" s="68" t="s">
        <v>108</v>
      </c>
      <c r="D69" s="78">
        <v>180</v>
      </c>
      <c r="E69" s="81" t="s">
        <v>378</v>
      </c>
      <c r="F69" s="81">
        <v>548.63</v>
      </c>
      <c r="G69" s="58"/>
      <c r="H69" s="48"/>
      <c r="I69" s="47" t="s">
        <v>39</v>
      </c>
      <c r="J69" s="49">
        <f>IF(I69="Less(-)",-1,1)</f>
        <v>1</v>
      </c>
      <c r="K69" s="50" t="s">
        <v>64</v>
      </c>
      <c r="L69" s="50" t="s">
        <v>7</v>
      </c>
      <c r="M69" s="59"/>
      <c r="N69" s="58"/>
      <c r="O69" s="58"/>
      <c r="P69" s="60"/>
      <c r="Q69" s="58"/>
      <c r="R69" s="58"/>
      <c r="S69" s="60"/>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112">
        <f>total_amount_ba($B$2,$D$2,D69,F69,J69,K69,M69)</f>
        <v>98753.4</v>
      </c>
      <c r="BB69" s="61">
        <f>BA69+SUM(N69:AZ69)</f>
        <v>98753.4</v>
      </c>
      <c r="BC69" s="57" t="str">
        <f>SpellNumber(L69,BB69)</f>
        <v>INR  Ninety Eight Thousand Seven Hundred &amp; Fifty Three  and Paise Forty Only</v>
      </c>
      <c r="BD69" s="72"/>
      <c r="BE69" s="81">
        <v>485</v>
      </c>
      <c r="BF69" s="115">
        <f t="shared" si="4"/>
        <v>548.63</v>
      </c>
      <c r="IE69" s="16"/>
      <c r="IF69" s="16"/>
      <c r="IG69" s="16"/>
      <c r="IH69" s="16"/>
      <c r="II69" s="16"/>
    </row>
    <row r="70" spans="1:243" s="15" customFormat="1" ht="102" customHeight="1">
      <c r="A70" s="65">
        <v>58</v>
      </c>
      <c r="B70" s="77" t="s">
        <v>383</v>
      </c>
      <c r="C70" s="68" t="s">
        <v>109</v>
      </c>
      <c r="D70" s="78">
        <v>0.59</v>
      </c>
      <c r="E70" s="79" t="s">
        <v>329</v>
      </c>
      <c r="F70" s="80">
        <v>92686</v>
      </c>
      <c r="G70" s="58"/>
      <c r="H70" s="48"/>
      <c r="I70" s="47" t="s">
        <v>39</v>
      </c>
      <c r="J70" s="49">
        <f t="shared" si="0"/>
        <v>1</v>
      </c>
      <c r="K70" s="50" t="s">
        <v>64</v>
      </c>
      <c r="L70" s="50" t="s">
        <v>7</v>
      </c>
      <c r="M70" s="59"/>
      <c r="N70" s="58"/>
      <c r="O70" s="58"/>
      <c r="P70" s="60"/>
      <c r="Q70" s="58"/>
      <c r="R70" s="58"/>
      <c r="S70" s="60"/>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112">
        <f t="shared" si="1"/>
        <v>54684.74</v>
      </c>
      <c r="BB70" s="61">
        <f t="shared" si="2"/>
        <v>54684.74</v>
      </c>
      <c r="BC70" s="57" t="str">
        <f t="shared" si="3"/>
        <v>INR  Fifty Four Thousand Six Hundred &amp; Eighty Four  and Paise Seventy Four Only</v>
      </c>
      <c r="BD70" s="72"/>
      <c r="BE70" s="80">
        <v>81936</v>
      </c>
      <c r="BF70" s="115">
        <f t="shared" si="4"/>
        <v>92686</v>
      </c>
      <c r="IE70" s="16"/>
      <c r="IF70" s="16"/>
      <c r="IG70" s="16"/>
      <c r="IH70" s="16"/>
      <c r="II70" s="16"/>
    </row>
    <row r="71" spans="1:243" s="15" customFormat="1" ht="102.75" customHeight="1">
      <c r="A71" s="65">
        <v>59</v>
      </c>
      <c r="B71" s="77" t="s">
        <v>645</v>
      </c>
      <c r="C71" s="68" t="s">
        <v>110</v>
      </c>
      <c r="D71" s="78">
        <v>0.59</v>
      </c>
      <c r="E71" s="79" t="s">
        <v>329</v>
      </c>
      <c r="F71" s="80">
        <v>92912.24</v>
      </c>
      <c r="G71" s="58"/>
      <c r="H71" s="48"/>
      <c r="I71" s="47" t="s">
        <v>39</v>
      </c>
      <c r="J71" s="49">
        <f t="shared" si="0"/>
        <v>1</v>
      </c>
      <c r="K71" s="50" t="s">
        <v>64</v>
      </c>
      <c r="L71" s="50" t="s">
        <v>7</v>
      </c>
      <c r="M71" s="59"/>
      <c r="N71" s="58"/>
      <c r="O71" s="58"/>
      <c r="P71" s="60"/>
      <c r="Q71" s="58"/>
      <c r="R71" s="58"/>
      <c r="S71" s="60"/>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112">
        <f t="shared" si="1"/>
        <v>54818.22</v>
      </c>
      <c r="BB71" s="61">
        <f t="shared" si="2"/>
        <v>54818.22</v>
      </c>
      <c r="BC71" s="57" t="str">
        <f t="shared" si="3"/>
        <v>INR  Fifty Four Thousand Eight Hundred &amp; Eighteen  and Paise Twenty Two Only</v>
      </c>
      <c r="BD71" s="72"/>
      <c r="BE71" s="80">
        <v>82136</v>
      </c>
      <c r="BF71" s="115">
        <f t="shared" si="4"/>
        <v>92912.24</v>
      </c>
      <c r="IE71" s="16"/>
      <c r="IF71" s="16"/>
      <c r="IG71" s="16"/>
      <c r="IH71" s="16"/>
      <c r="II71" s="16"/>
    </row>
    <row r="72" spans="1:243" s="15" customFormat="1" ht="109.5" customHeight="1">
      <c r="A72" s="65">
        <v>60</v>
      </c>
      <c r="B72" s="77" t="s">
        <v>384</v>
      </c>
      <c r="C72" s="68" t="s">
        <v>111</v>
      </c>
      <c r="D72" s="78">
        <v>0.59</v>
      </c>
      <c r="E72" s="79" t="s">
        <v>329</v>
      </c>
      <c r="F72" s="80">
        <v>93138.48</v>
      </c>
      <c r="G72" s="58"/>
      <c r="H72" s="48"/>
      <c r="I72" s="47" t="s">
        <v>39</v>
      </c>
      <c r="J72" s="49">
        <f>IF(I72="Less(-)",-1,1)</f>
        <v>1</v>
      </c>
      <c r="K72" s="50" t="s">
        <v>64</v>
      </c>
      <c r="L72" s="50" t="s">
        <v>7</v>
      </c>
      <c r="M72" s="59"/>
      <c r="N72" s="58"/>
      <c r="O72" s="58"/>
      <c r="P72" s="60"/>
      <c r="Q72" s="58"/>
      <c r="R72" s="58"/>
      <c r="S72" s="60"/>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112">
        <f>total_amount_ba($B$2,$D$2,D72,F72,J72,K72,M72)</f>
        <v>54951.7</v>
      </c>
      <c r="BB72" s="61">
        <f>BA72+SUM(N72:AZ72)</f>
        <v>54951.7</v>
      </c>
      <c r="BC72" s="57" t="str">
        <f>SpellNumber(L72,BB72)</f>
        <v>INR  Fifty Four Thousand Nine Hundred &amp; Fifty One  and Paise Seventy Only</v>
      </c>
      <c r="BD72" s="72"/>
      <c r="BE72" s="80">
        <v>82336</v>
      </c>
      <c r="BF72" s="115">
        <f t="shared" si="4"/>
        <v>93138.48</v>
      </c>
      <c r="IE72" s="16"/>
      <c r="IF72" s="16"/>
      <c r="IG72" s="16"/>
      <c r="IH72" s="16"/>
      <c r="II72" s="16"/>
    </row>
    <row r="73" spans="1:243" s="15" customFormat="1" ht="153.75" customHeight="1">
      <c r="A73" s="65">
        <v>61</v>
      </c>
      <c r="B73" s="77" t="s">
        <v>385</v>
      </c>
      <c r="C73" s="68" t="s">
        <v>112</v>
      </c>
      <c r="D73" s="78">
        <v>44.35</v>
      </c>
      <c r="E73" s="79" t="s">
        <v>350</v>
      </c>
      <c r="F73" s="80">
        <v>3007.86</v>
      </c>
      <c r="G73" s="58"/>
      <c r="H73" s="48"/>
      <c r="I73" s="47" t="s">
        <v>39</v>
      </c>
      <c r="J73" s="49">
        <f>IF(I73="Less(-)",-1,1)</f>
        <v>1</v>
      </c>
      <c r="K73" s="50" t="s">
        <v>64</v>
      </c>
      <c r="L73" s="50" t="s">
        <v>7</v>
      </c>
      <c r="M73" s="59"/>
      <c r="N73" s="58"/>
      <c r="O73" s="58"/>
      <c r="P73" s="60"/>
      <c r="Q73" s="58"/>
      <c r="R73" s="58"/>
      <c r="S73" s="60"/>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112">
        <f>total_amount_ba($B$2,$D$2,D73,F73,J73,K73,M73)</f>
        <v>133398.59</v>
      </c>
      <c r="BB73" s="61">
        <f>BA73+SUM(N73:AZ73)</f>
        <v>133398.59</v>
      </c>
      <c r="BC73" s="57" t="str">
        <f>SpellNumber(L73,BB73)</f>
        <v>INR  One Lakh Thirty Three Thousand Three Hundred &amp; Ninety Eight  and Paise Fifty Nine Only</v>
      </c>
      <c r="BD73" s="72"/>
      <c r="BE73" s="80">
        <v>2659</v>
      </c>
      <c r="BF73" s="115">
        <f t="shared" si="4"/>
        <v>3007.86</v>
      </c>
      <c r="IE73" s="16"/>
      <c r="IF73" s="16"/>
      <c r="IG73" s="16"/>
      <c r="IH73" s="16"/>
      <c r="II73" s="16"/>
    </row>
    <row r="74" spans="1:243" s="15" customFormat="1" ht="156" customHeight="1">
      <c r="A74" s="65">
        <v>62</v>
      </c>
      <c r="B74" s="77" t="s">
        <v>646</v>
      </c>
      <c r="C74" s="68" t="s">
        <v>113</v>
      </c>
      <c r="D74" s="78">
        <v>44.35</v>
      </c>
      <c r="E74" s="79" t="s">
        <v>350</v>
      </c>
      <c r="F74" s="80">
        <v>3023.7</v>
      </c>
      <c r="G74" s="58"/>
      <c r="H74" s="48"/>
      <c r="I74" s="47" t="s">
        <v>39</v>
      </c>
      <c r="J74" s="49">
        <f t="shared" si="0"/>
        <v>1</v>
      </c>
      <c r="K74" s="50" t="s">
        <v>64</v>
      </c>
      <c r="L74" s="50" t="s">
        <v>7</v>
      </c>
      <c r="M74" s="59"/>
      <c r="N74" s="58"/>
      <c r="O74" s="58"/>
      <c r="P74" s="60"/>
      <c r="Q74" s="58"/>
      <c r="R74" s="58"/>
      <c r="S74" s="60"/>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112">
        <f t="shared" si="1"/>
        <v>134101.1</v>
      </c>
      <c r="BB74" s="61">
        <f t="shared" si="2"/>
        <v>134101.1</v>
      </c>
      <c r="BC74" s="57" t="str">
        <f t="shared" si="3"/>
        <v>INR  One Lakh Thirty Four Thousand One Hundred &amp; One  and Paise Ten Only</v>
      </c>
      <c r="BD74" s="72"/>
      <c r="BE74" s="80">
        <v>2673</v>
      </c>
      <c r="BF74" s="115">
        <f t="shared" si="4"/>
        <v>3023.7</v>
      </c>
      <c r="IE74" s="16"/>
      <c r="IF74" s="16"/>
      <c r="IG74" s="16"/>
      <c r="IH74" s="16"/>
      <c r="II74" s="16"/>
    </row>
    <row r="75" spans="1:243" s="15" customFormat="1" ht="157.5" customHeight="1">
      <c r="A75" s="65">
        <v>63</v>
      </c>
      <c r="B75" s="77" t="s">
        <v>386</v>
      </c>
      <c r="C75" s="68" t="s">
        <v>114</v>
      </c>
      <c r="D75" s="78">
        <v>44.35</v>
      </c>
      <c r="E75" s="79" t="s">
        <v>350</v>
      </c>
      <c r="F75" s="80">
        <v>3039.53</v>
      </c>
      <c r="G75" s="58"/>
      <c r="H75" s="48"/>
      <c r="I75" s="47" t="s">
        <v>39</v>
      </c>
      <c r="J75" s="49">
        <f t="shared" si="0"/>
        <v>1</v>
      </c>
      <c r="K75" s="50" t="s">
        <v>64</v>
      </c>
      <c r="L75" s="50" t="s">
        <v>7</v>
      </c>
      <c r="M75" s="59"/>
      <c r="N75" s="58"/>
      <c r="O75" s="58"/>
      <c r="P75" s="60"/>
      <c r="Q75" s="58"/>
      <c r="R75" s="58"/>
      <c r="S75" s="60"/>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112">
        <f t="shared" si="1"/>
        <v>134803.16</v>
      </c>
      <c r="BB75" s="61">
        <f t="shared" si="2"/>
        <v>134803.16</v>
      </c>
      <c r="BC75" s="57" t="str">
        <f t="shared" si="3"/>
        <v>INR  One Lakh Thirty Four Thousand Eight Hundred &amp; Three  and Paise Sixteen Only</v>
      </c>
      <c r="BD75" s="72"/>
      <c r="BE75" s="80">
        <v>2687</v>
      </c>
      <c r="BF75" s="115">
        <f t="shared" si="4"/>
        <v>3039.53</v>
      </c>
      <c r="IE75" s="16"/>
      <c r="IF75" s="16"/>
      <c r="IG75" s="16"/>
      <c r="IH75" s="16"/>
      <c r="II75" s="16"/>
    </row>
    <row r="76" spans="1:243" s="15" customFormat="1" ht="127.5" customHeight="1">
      <c r="A76" s="65">
        <v>64</v>
      </c>
      <c r="B76" s="77" t="s">
        <v>387</v>
      </c>
      <c r="C76" s="68" t="s">
        <v>115</v>
      </c>
      <c r="D76" s="78">
        <v>17.6</v>
      </c>
      <c r="E76" s="79" t="s">
        <v>350</v>
      </c>
      <c r="F76" s="80">
        <v>3125.51</v>
      </c>
      <c r="G76" s="58"/>
      <c r="H76" s="48"/>
      <c r="I76" s="47" t="s">
        <v>39</v>
      </c>
      <c r="J76" s="49">
        <f t="shared" si="0"/>
        <v>1</v>
      </c>
      <c r="K76" s="50" t="s">
        <v>64</v>
      </c>
      <c r="L76" s="50" t="s">
        <v>7</v>
      </c>
      <c r="M76" s="59"/>
      <c r="N76" s="58"/>
      <c r="O76" s="58"/>
      <c r="P76" s="60"/>
      <c r="Q76" s="58"/>
      <c r="R76" s="58"/>
      <c r="S76" s="60"/>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112">
        <f t="shared" si="1"/>
        <v>55008.98</v>
      </c>
      <c r="BB76" s="61">
        <f t="shared" si="2"/>
        <v>55008.98</v>
      </c>
      <c r="BC76" s="57" t="str">
        <f t="shared" si="3"/>
        <v>INR  Fifty Five Thousand  &amp;Eight  and Paise Ninety Eight Only</v>
      </c>
      <c r="BD76" s="72"/>
      <c r="BE76" s="80">
        <v>2763</v>
      </c>
      <c r="BF76" s="115">
        <f t="shared" si="4"/>
        <v>3125.51</v>
      </c>
      <c r="IE76" s="16"/>
      <c r="IF76" s="16"/>
      <c r="IG76" s="16"/>
      <c r="IH76" s="16"/>
      <c r="II76" s="16"/>
    </row>
    <row r="77" spans="1:243" s="15" customFormat="1" ht="132.75" customHeight="1">
      <c r="A77" s="65">
        <v>65</v>
      </c>
      <c r="B77" s="77" t="s">
        <v>647</v>
      </c>
      <c r="C77" s="68" t="s">
        <v>116</v>
      </c>
      <c r="D77" s="78">
        <v>17.6</v>
      </c>
      <c r="E77" s="79" t="s">
        <v>350</v>
      </c>
      <c r="F77" s="80">
        <v>3141.34</v>
      </c>
      <c r="G77" s="58"/>
      <c r="H77" s="48"/>
      <c r="I77" s="47" t="s">
        <v>39</v>
      </c>
      <c r="J77" s="49">
        <f t="shared" si="0"/>
        <v>1</v>
      </c>
      <c r="K77" s="50" t="s">
        <v>64</v>
      </c>
      <c r="L77" s="50" t="s">
        <v>7</v>
      </c>
      <c r="M77" s="59"/>
      <c r="N77" s="58"/>
      <c r="O77" s="58"/>
      <c r="P77" s="60"/>
      <c r="Q77" s="58"/>
      <c r="R77" s="58"/>
      <c r="S77" s="60"/>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112">
        <f t="shared" si="1"/>
        <v>55287.58</v>
      </c>
      <c r="BB77" s="61">
        <f t="shared" si="2"/>
        <v>55287.58</v>
      </c>
      <c r="BC77" s="57" t="str">
        <f t="shared" si="3"/>
        <v>INR  Fifty Five Thousand Two Hundred &amp; Eighty Seven  and Paise Fifty Eight Only</v>
      </c>
      <c r="BD77" s="72"/>
      <c r="BE77" s="80">
        <v>2777</v>
      </c>
      <c r="BF77" s="115">
        <f t="shared" si="4"/>
        <v>3141.34</v>
      </c>
      <c r="IE77" s="16"/>
      <c r="IF77" s="16"/>
      <c r="IG77" s="16"/>
      <c r="IH77" s="16"/>
      <c r="II77" s="16"/>
    </row>
    <row r="78" spans="1:243" s="15" customFormat="1" ht="128.25">
      <c r="A78" s="65">
        <v>66</v>
      </c>
      <c r="B78" s="77" t="s">
        <v>388</v>
      </c>
      <c r="C78" s="68" t="s">
        <v>117</v>
      </c>
      <c r="D78" s="78">
        <v>17.6</v>
      </c>
      <c r="E78" s="79" t="s">
        <v>350</v>
      </c>
      <c r="F78" s="80">
        <v>3157.18</v>
      </c>
      <c r="G78" s="58"/>
      <c r="H78" s="48"/>
      <c r="I78" s="47" t="s">
        <v>39</v>
      </c>
      <c r="J78" s="49">
        <f t="shared" si="0"/>
        <v>1</v>
      </c>
      <c r="K78" s="50" t="s">
        <v>64</v>
      </c>
      <c r="L78" s="50" t="s">
        <v>7</v>
      </c>
      <c r="M78" s="59"/>
      <c r="N78" s="58"/>
      <c r="O78" s="58"/>
      <c r="P78" s="60"/>
      <c r="Q78" s="58"/>
      <c r="R78" s="58"/>
      <c r="S78" s="60"/>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112">
        <f t="shared" si="1"/>
        <v>55566.37</v>
      </c>
      <c r="BB78" s="61">
        <f t="shared" si="2"/>
        <v>55566.37</v>
      </c>
      <c r="BC78" s="57" t="str">
        <f t="shared" si="3"/>
        <v>INR  Fifty Five Thousand Five Hundred &amp; Sixty Six  and Paise Thirty Seven Only</v>
      </c>
      <c r="BD78" s="72"/>
      <c r="BE78" s="80">
        <v>2791</v>
      </c>
      <c r="BF78" s="115">
        <f t="shared" si="4"/>
        <v>3157.18</v>
      </c>
      <c r="IE78" s="16"/>
      <c r="IF78" s="16"/>
      <c r="IG78" s="16"/>
      <c r="IH78" s="16"/>
      <c r="II78" s="16"/>
    </row>
    <row r="79" spans="1:243" s="15" customFormat="1" ht="129" customHeight="1">
      <c r="A79" s="65">
        <v>67</v>
      </c>
      <c r="B79" s="77" t="s">
        <v>389</v>
      </c>
      <c r="C79" s="68" t="s">
        <v>118</v>
      </c>
      <c r="D79" s="78">
        <v>35.2</v>
      </c>
      <c r="E79" s="79" t="s">
        <v>247</v>
      </c>
      <c r="F79" s="80">
        <v>562.21</v>
      </c>
      <c r="G79" s="58"/>
      <c r="H79" s="48"/>
      <c r="I79" s="47" t="s">
        <v>39</v>
      </c>
      <c r="J79" s="49">
        <f>IF(I79="Less(-)",-1,1)</f>
        <v>1</v>
      </c>
      <c r="K79" s="50" t="s">
        <v>64</v>
      </c>
      <c r="L79" s="50" t="s">
        <v>7</v>
      </c>
      <c r="M79" s="59"/>
      <c r="N79" s="58"/>
      <c r="O79" s="58"/>
      <c r="P79" s="60"/>
      <c r="Q79" s="58"/>
      <c r="R79" s="58"/>
      <c r="S79" s="60"/>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112">
        <f>total_amount_ba($B$2,$D$2,D79,F79,J79,K79,M79)</f>
        <v>19789.79</v>
      </c>
      <c r="BB79" s="61">
        <f>BA79+SUM(N79:AZ79)</f>
        <v>19789.79</v>
      </c>
      <c r="BC79" s="57" t="str">
        <f>SpellNumber(L79,BB79)</f>
        <v>INR  Nineteen Thousand Seven Hundred &amp; Eighty Nine  and Paise Seventy Nine Only</v>
      </c>
      <c r="BD79" s="72"/>
      <c r="BE79" s="80">
        <v>497</v>
      </c>
      <c r="BF79" s="115">
        <f aca="true" t="shared" si="5" ref="BF79:BF142">BE79*1.12*1.01</f>
        <v>562.21</v>
      </c>
      <c r="IE79" s="16"/>
      <c r="IF79" s="16"/>
      <c r="IG79" s="16"/>
      <c r="IH79" s="16"/>
      <c r="II79" s="16"/>
    </row>
    <row r="80" spans="1:243" s="15" customFormat="1" ht="130.5" customHeight="1">
      <c r="A80" s="65">
        <v>68</v>
      </c>
      <c r="B80" s="77" t="s">
        <v>648</v>
      </c>
      <c r="C80" s="68" t="s">
        <v>119</v>
      </c>
      <c r="D80" s="78">
        <v>35.2</v>
      </c>
      <c r="E80" s="79" t="s">
        <v>247</v>
      </c>
      <c r="F80" s="80">
        <v>562.21</v>
      </c>
      <c r="G80" s="58"/>
      <c r="H80" s="48"/>
      <c r="I80" s="47" t="s">
        <v>39</v>
      </c>
      <c r="J80" s="49">
        <f t="shared" si="0"/>
        <v>1</v>
      </c>
      <c r="K80" s="50" t="s">
        <v>64</v>
      </c>
      <c r="L80" s="50" t="s">
        <v>7</v>
      </c>
      <c r="M80" s="59"/>
      <c r="N80" s="58"/>
      <c r="O80" s="58"/>
      <c r="P80" s="60"/>
      <c r="Q80" s="58"/>
      <c r="R80" s="58"/>
      <c r="S80" s="60"/>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112">
        <f aca="true" t="shared" si="6" ref="BA80:BA141">total_amount_ba($B$2,$D$2,D80,F80,J80,K80,M80)</f>
        <v>19789.79</v>
      </c>
      <c r="BB80" s="61">
        <f t="shared" si="2"/>
        <v>19789.79</v>
      </c>
      <c r="BC80" s="57" t="str">
        <f t="shared" si="3"/>
        <v>INR  Nineteen Thousand Seven Hundred &amp; Eighty Nine  and Paise Seventy Nine Only</v>
      </c>
      <c r="BD80" s="72"/>
      <c r="BE80" s="80">
        <v>497</v>
      </c>
      <c r="BF80" s="115">
        <f t="shared" si="5"/>
        <v>562.21</v>
      </c>
      <c r="IE80" s="16"/>
      <c r="IF80" s="16"/>
      <c r="IG80" s="16"/>
      <c r="IH80" s="16"/>
      <c r="II80" s="16"/>
    </row>
    <row r="81" spans="1:243" s="15" customFormat="1" ht="133.5" customHeight="1">
      <c r="A81" s="65">
        <v>69</v>
      </c>
      <c r="B81" s="77" t="s">
        <v>390</v>
      </c>
      <c r="C81" s="68" t="s">
        <v>120</v>
      </c>
      <c r="D81" s="78">
        <v>35.2</v>
      </c>
      <c r="E81" s="79" t="s">
        <v>247</v>
      </c>
      <c r="F81" s="80">
        <v>562.21</v>
      </c>
      <c r="G81" s="58"/>
      <c r="H81" s="48"/>
      <c r="I81" s="47" t="s">
        <v>39</v>
      </c>
      <c r="J81" s="49">
        <f t="shared" si="0"/>
        <v>1</v>
      </c>
      <c r="K81" s="50" t="s">
        <v>64</v>
      </c>
      <c r="L81" s="50" t="s">
        <v>7</v>
      </c>
      <c r="M81" s="59"/>
      <c r="N81" s="58"/>
      <c r="O81" s="58"/>
      <c r="P81" s="60"/>
      <c r="Q81" s="58"/>
      <c r="R81" s="58"/>
      <c r="S81" s="60"/>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112">
        <f t="shared" si="6"/>
        <v>19789.79</v>
      </c>
      <c r="BB81" s="61">
        <f t="shared" si="2"/>
        <v>19789.79</v>
      </c>
      <c r="BC81" s="57" t="str">
        <f t="shared" si="3"/>
        <v>INR  Nineteen Thousand Seven Hundred &amp; Eighty Nine  and Paise Seventy Nine Only</v>
      </c>
      <c r="BD81" s="72"/>
      <c r="BE81" s="80">
        <v>497</v>
      </c>
      <c r="BF81" s="115">
        <f t="shared" si="5"/>
        <v>562.21</v>
      </c>
      <c r="IE81" s="16"/>
      <c r="IF81" s="16"/>
      <c r="IG81" s="16"/>
      <c r="IH81" s="16"/>
      <c r="II81" s="16"/>
    </row>
    <row r="82" spans="1:243" s="15" customFormat="1" ht="75.75" customHeight="1">
      <c r="A82" s="65">
        <v>70</v>
      </c>
      <c r="B82" s="77" t="s">
        <v>391</v>
      </c>
      <c r="C82" s="68" t="s">
        <v>121</v>
      </c>
      <c r="D82" s="78">
        <v>32</v>
      </c>
      <c r="E82" s="79" t="s">
        <v>248</v>
      </c>
      <c r="F82" s="80">
        <v>116.51</v>
      </c>
      <c r="G82" s="58"/>
      <c r="H82" s="48"/>
      <c r="I82" s="47" t="s">
        <v>39</v>
      </c>
      <c r="J82" s="49">
        <f t="shared" si="0"/>
        <v>1</v>
      </c>
      <c r="K82" s="50" t="s">
        <v>64</v>
      </c>
      <c r="L82" s="50" t="s">
        <v>7</v>
      </c>
      <c r="M82" s="59"/>
      <c r="N82" s="58"/>
      <c r="O82" s="58"/>
      <c r="P82" s="60"/>
      <c r="Q82" s="58"/>
      <c r="R82" s="58"/>
      <c r="S82" s="60"/>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112">
        <f t="shared" si="6"/>
        <v>3728.32</v>
      </c>
      <c r="BB82" s="61">
        <f t="shared" si="2"/>
        <v>3728.32</v>
      </c>
      <c r="BC82" s="57" t="str">
        <f t="shared" si="3"/>
        <v>INR  Three Thousand Seven Hundred &amp; Twenty Eight  and Paise Thirty Two Only</v>
      </c>
      <c r="BD82" s="72"/>
      <c r="BE82" s="80">
        <v>103</v>
      </c>
      <c r="BF82" s="115">
        <f t="shared" si="5"/>
        <v>116.51</v>
      </c>
      <c r="IE82" s="16"/>
      <c r="IF82" s="16"/>
      <c r="IG82" s="16"/>
      <c r="IH82" s="16"/>
      <c r="II82" s="16"/>
    </row>
    <row r="83" spans="1:243" s="15" customFormat="1" ht="78" customHeight="1">
      <c r="A83" s="65">
        <v>71</v>
      </c>
      <c r="B83" s="83" t="s">
        <v>392</v>
      </c>
      <c r="C83" s="68" t="s">
        <v>122</v>
      </c>
      <c r="D83" s="78">
        <v>134</v>
      </c>
      <c r="E83" s="86" t="s">
        <v>248</v>
      </c>
      <c r="F83" s="81">
        <v>53.17</v>
      </c>
      <c r="G83" s="58"/>
      <c r="H83" s="48"/>
      <c r="I83" s="47" t="s">
        <v>39</v>
      </c>
      <c r="J83" s="49">
        <f>IF(I83="Less(-)",-1,1)</f>
        <v>1</v>
      </c>
      <c r="K83" s="50" t="s">
        <v>64</v>
      </c>
      <c r="L83" s="50" t="s">
        <v>7</v>
      </c>
      <c r="M83" s="59"/>
      <c r="N83" s="58"/>
      <c r="O83" s="58"/>
      <c r="P83" s="60"/>
      <c r="Q83" s="58"/>
      <c r="R83" s="58"/>
      <c r="S83" s="60"/>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112">
        <f>total_amount_ba($B$2,$D$2,D83,F83,J83,K83,M83)</f>
        <v>7124.78</v>
      </c>
      <c r="BB83" s="61">
        <f>BA83+SUM(N83:AZ83)</f>
        <v>7124.78</v>
      </c>
      <c r="BC83" s="57" t="str">
        <f>SpellNumber(L83,BB83)</f>
        <v>INR  Seven Thousand One Hundred &amp; Twenty Four  and Paise Seventy Eight Only</v>
      </c>
      <c r="BD83" s="72"/>
      <c r="BE83" s="81">
        <v>47</v>
      </c>
      <c r="BF83" s="115">
        <f t="shared" si="5"/>
        <v>53.17</v>
      </c>
      <c r="IE83" s="16"/>
      <c r="IF83" s="16"/>
      <c r="IG83" s="16"/>
      <c r="IH83" s="16"/>
      <c r="II83" s="16"/>
    </row>
    <row r="84" spans="1:243" s="15" customFormat="1" ht="49.5" customHeight="1">
      <c r="A84" s="65">
        <v>72</v>
      </c>
      <c r="B84" s="83" t="s">
        <v>393</v>
      </c>
      <c r="C84" s="68" t="s">
        <v>123</v>
      </c>
      <c r="D84" s="78">
        <v>160</v>
      </c>
      <c r="E84" s="86" t="s">
        <v>248</v>
      </c>
      <c r="F84" s="81">
        <v>48.64</v>
      </c>
      <c r="G84" s="58"/>
      <c r="H84" s="48"/>
      <c r="I84" s="47" t="s">
        <v>39</v>
      </c>
      <c r="J84" s="49">
        <f t="shared" si="0"/>
        <v>1</v>
      </c>
      <c r="K84" s="50" t="s">
        <v>64</v>
      </c>
      <c r="L84" s="50" t="s">
        <v>7</v>
      </c>
      <c r="M84" s="59"/>
      <c r="N84" s="58"/>
      <c r="O84" s="58"/>
      <c r="P84" s="60"/>
      <c r="Q84" s="58"/>
      <c r="R84" s="58"/>
      <c r="S84" s="60"/>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112">
        <f t="shared" si="6"/>
        <v>7782.4</v>
      </c>
      <c r="BB84" s="61">
        <f t="shared" si="2"/>
        <v>7782.4</v>
      </c>
      <c r="BC84" s="57" t="str">
        <f t="shared" si="3"/>
        <v>INR  Seven Thousand Seven Hundred &amp; Eighty Two  and Paise Forty Only</v>
      </c>
      <c r="BD84" s="72"/>
      <c r="BE84" s="81">
        <v>43</v>
      </c>
      <c r="BF84" s="115">
        <f t="shared" si="5"/>
        <v>48.64</v>
      </c>
      <c r="IE84" s="16"/>
      <c r="IF84" s="16"/>
      <c r="IG84" s="16"/>
      <c r="IH84" s="16"/>
      <c r="II84" s="16"/>
    </row>
    <row r="85" spans="1:243" s="15" customFormat="1" ht="48" customHeight="1">
      <c r="A85" s="65">
        <v>73</v>
      </c>
      <c r="B85" s="83" t="s">
        <v>394</v>
      </c>
      <c r="C85" s="68" t="s">
        <v>124</v>
      </c>
      <c r="D85" s="78">
        <v>29</v>
      </c>
      <c r="E85" s="86" t="s">
        <v>248</v>
      </c>
      <c r="F85" s="81">
        <v>187.78</v>
      </c>
      <c r="G85" s="58"/>
      <c r="H85" s="48"/>
      <c r="I85" s="47" t="s">
        <v>39</v>
      </c>
      <c r="J85" s="49">
        <f aca="true" t="shared" si="7" ref="J85:J150">IF(I85="Less(-)",-1,1)</f>
        <v>1</v>
      </c>
      <c r="K85" s="50" t="s">
        <v>64</v>
      </c>
      <c r="L85" s="50" t="s">
        <v>7</v>
      </c>
      <c r="M85" s="59"/>
      <c r="N85" s="58"/>
      <c r="O85" s="58"/>
      <c r="P85" s="60"/>
      <c r="Q85" s="58"/>
      <c r="R85" s="58"/>
      <c r="S85" s="60"/>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112">
        <f t="shared" si="6"/>
        <v>5445.62</v>
      </c>
      <c r="BB85" s="61">
        <f aca="true" t="shared" si="8" ref="BB85:BB150">BA85+SUM(N85:AZ85)</f>
        <v>5445.62</v>
      </c>
      <c r="BC85" s="57" t="str">
        <f aca="true" t="shared" si="9" ref="BC85:BC150">SpellNumber(L85,BB85)</f>
        <v>INR  Five Thousand Four Hundred &amp; Forty Five  and Paise Sixty Two Only</v>
      </c>
      <c r="BD85" s="72"/>
      <c r="BE85" s="81">
        <v>166</v>
      </c>
      <c r="BF85" s="115">
        <f t="shared" si="5"/>
        <v>187.78</v>
      </c>
      <c r="IE85" s="16"/>
      <c r="IF85" s="16"/>
      <c r="IG85" s="16"/>
      <c r="IH85" s="16"/>
      <c r="II85" s="16"/>
    </row>
    <row r="86" spans="1:243" s="15" customFormat="1" ht="25.5" customHeight="1">
      <c r="A86" s="65">
        <v>74</v>
      </c>
      <c r="B86" s="83" t="s">
        <v>395</v>
      </c>
      <c r="C86" s="68" t="s">
        <v>125</v>
      </c>
      <c r="D86" s="78">
        <v>22</v>
      </c>
      <c r="E86" s="86" t="s">
        <v>248</v>
      </c>
      <c r="F86" s="81">
        <v>132.35</v>
      </c>
      <c r="G86" s="58"/>
      <c r="H86" s="48"/>
      <c r="I86" s="47" t="s">
        <v>39</v>
      </c>
      <c r="J86" s="49">
        <f>IF(I86="Less(-)",-1,1)</f>
        <v>1</v>
      </c>
      <c r="K86" s="50" t="s">
        <v>64</v>
      </c>
      <c r="L86" s="50" t="s">
        <v>7</v>
      </c>
      <c r="M86" s="59"/>
      <c r="N86" s="58"/>
      <c r="O86" s="58"/>
      <c r="P86" s="60"/>
      <c r="Q86" s="58"/>
      <c r="R86" s="58"/>
      <c r="S86" s="60"/>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112">
        <f>total_amount_ba($B$2,$D$2,D86,F86,J86,K86,M86)</f>
        <v>2911.7</v>
      </c>
      <c r="BB86" s="61">
        <f>BA86+SUM(N86:AZ86)</f>
        <v>2911.7</v>
      </c>
      <c r="BC86" s="57" t="str">
        <f>SpellNumber(L86,BB86)</f>
        <v>INR  Two Thousand Nine Hundred &amp; Eleven  and Paise Seventy Only</v>
      </c>
      <c r="BD86" s="72"/>
      <c r="BE86" s="81">
        <v>117</v>
      </c>
      <c r="BF86" s="115">
        <f t="shared" si="5"/>
        <v>132.35</v>
      </c>
      <c r="IE86" s="16"/>
      <c r="IF86" s="16"/>
      <c r="IG86" s="16"/>
      <c r="IH86" s="16"/>
      <c r="II86" s="16"/>
    </row>
    <row r="87" spans="1:243" s="15" customFormat="1" ht="83.25" customHeight="1">
      <c r="A87" s="65">
        <v>75</v>
      </c>
      <c r="B87" s="83" t="s">
        <v>396</v>
      </c>
      <c r="C87" s="68" t="s">
        <v>126</v>
      </c>
      <c r="D87" s="78">
        <v>22</v>
      </c>
      <c r="E87" s="86" t="s">
        <v>248</v>
      </c>
      <c r="F87" s="81">
        <v>88.23</v>
      </c>
      <c r="G87" s="58"/>
      <c r="H87" s="48"/>
      <c r="I87" s="47" t="s">
        <v>39</v>
      </c>
      <c r="J87" s="49">
        <f t="shared" si="7"/>
        <v>1</v>
      </c>
      <c r="K87" s="50" t="s">
        <v>64</v>
      </c>
      <c r="L87" s="50" t="s">
        <v>7</v>
      </c>
      <c r="M87" s="59"/>
      <c r="N87" s="58"/>
      <c r="O87" s="58"/>
      <c r="P87" s="60"/>
      <c r="Q87" s="58"/>
      <c r="R87" s="58"/>
      <c r="S87" s="60"/>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112">
        <f t="shared" si="6"/>
        <v>1941.06</v>
      </c>
      <c r="BB87" s="61">
        <f t="shared" si="8"/>
        <v>1941.06</v>
      </c>
      <c r="BC87" s="57" t="str">
        <f t="shared" si="9"/>
        <v>INR  One Thousand Nine Hundred &amp; Forty One  and Paise Six Only</v>
      </c>
      <c r="BD87" s="72"/>
      <c r="BE87" s="81">
        <v>78</v>
      </c>
      <c r="BF87" s="115">
        <f t="shared" si="5"/>
        <v>88.23</v>
      </c>
      <c r="IE87" s="16"/>
      <c r="IF87" s="16"/>
      <c r="IG87" s="16"/>
      <c r="IH87" s="16"/>
      <c r="II87" s="16"/>
    </row>
    <row r="88" spans="1:243" s="15" customFormat="1" ht="42" customHeight="1">
      <c r="A88" s="65">
        <v>76</v>
      </c>
      <c r="B88" s="83" t="s">
        <v>397</v>
      </c>
      <c r="C88" s="68" t="s">
        <v>127</v>
      </c>
      <c r="D88" s="78">
        <v>22</v>
      </c>
      <c r="E88" s="86" t="s">
        <v>248</v>
      </c>
      <c r="F88" s="81">
        <v>2210.36</v>
      </c>
      <c r="G88" s="58"/>
      <c r="H88" s="48"/>
      <c r="I88" s="47" t="s">
        <v>39</v>
      </c>
      <c r="J88" s="49">
        <f t="shared" si="7"/>
        <v>1</v>
      </c>
      <c r="K88" s="50" t="s">
        <v>64</v>
      </c>
      <c r="L88" s="50" t="s">
        <v>7</v>
      </c>
      <c r="M88" s="59"/>
      <c r="N88" s="58"/>
      <c r="O88" s="58"/>
      <c r="P88" s="60"/>
      <c r="Q88" s="58"/>
      <c r="R88" s="58"/>
      <c r="S88" s="60"/>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112">
        <f t="shared" si="6"/>
        <v>48627.92</v>
      </c>
      <c r="BB88" s="61">
        <f t="shared" si="8"/>
        <v>48627.92</v>
      </c>
      <c r="BC88" s="57" t="str">
        <f t="shared" si="9"/>
        <v>INR  Forty Eight Thousand Six Hundred &amp; Twenty Seven  and Paise Ninety Two Only</v>
      </c>
      <c r="BD88" s="72"/>
      <c r="BE88" s="81">
        <v>1954</v>
      </c>
      <c r="BF88" s="115">
        <f t="shared" si="5"/>
        <v>2210.36</v>
      </c>
      <c r="IE88" s="16"/>
      <c r="IF88" s="16"/>
      <c r="IG88" s="16"/>
      <c r="IH88" s="16"/>
      <c r="II88" s="16"/>
    </row>
    <row r="89" spans="1:243" s="15" customFormat="1" ht="39" customHeight="1">
      <c r="A89" s="65">
        <v>77</v>
      </c>
      <c r="B89" s="77" t="s">
        <v>246</v>
      </c>
      <c r="C89" s="68" t="s">
        <v>128</v>
      </c>
      <c r="D89" s="118">
        <v>2521.471</v>
      </c>
      <c r="E89" s="79" t="s">
        <v>251</v>
      </c>
      <c r="F89" s="80">
        <v>23.76</v>
      </c>
      <c r="G89" s="58"/>
      <c r="H89" s="48"/>
      <c r="I89" s="47" t="s">
        <v>39</v>
      </c>
      <c r="J89" s="49">
        <f>IF(I89="Less(-)",-1,1)</f>
        <v>1</v>
      </c>
      <c r="K89" s="50" t="s">
        <v>64</v>
      </c>
      <c r="L89" s="50" t="s">
        <v>7</v>
      </c>
      <c r="M89" s="59"/>
      <c r="N89" s="58"/>
      <c r="O89" s="58"/>
      <c r="P89" s="60"/>
      <c r="Q89" s="58"/>
      <c r="R89" s="58"/>
      <c r="S89" s="60"/>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112">
        <f>total_amount_ba($B$2,$D$2,D89,F89,J89,K89,M89)</f>
        <v>59910.15</v>
      </c>
      <c r="BB89" s="61">
        <f>BA89+SUM(N89:AZ89)</f>
        <v>59910.15</v>
      </c>
      <c r="BC89" s="57" t="str">
        <f>SpellNumber(L89,BB89)</f>
        <v>INR  Fifty Nine Thousand Nine Hundred &amp; Ten  and Paise Fifteen Only</v>
      </c>
      <c r="BD89" s="72"/>
      <c r="BE89" s="80">
        <v>21</v>
      </c>
      <c r="BF89" s="115">
        <f t="shared" si="5"/>
        <v>23.76</v>
      </c>
      <c r="IE89" s="16"/>
      <c r="IF89" s="16"/>
      <c r="IG89" s="16"/>
      <c r="IH89" s="16"/>
      <c r="II89" s="16"/>
    </row>
    <row r="90" spans="1:243" s="15" customFormat="1" ht="116.25" customHeight="1">
      <c r="A90" s="65">
        <v>78</v>
      </c>
      <c r="B90" s="77" t="s">
        <v>398</v>
      </c>
      <c r="C90" s="68" t="s">
        <v>129</v>
      </c>
      <c r="D90" s="78">
        <v>834.64</v>
      </c>
      <c r="E90" s="79" t="s">
        <v>350</v>
      </c>
      <c r="F90" s="80">
        <v>142.53</v>
      </c>
      <c r="G90" s="58"/>
      <c r="H90" s="48"/>
      <c r="I90" s="47" t="s">
        <v>39</v>
      </c>
      <c r="J90" s="49">
        <f t="shared" si="7"/>
        <v>1</v>
      </c>
      <c r="K90" s="50" t="s">
        <v>64</v>
      </c>
      <c r="L90" s="50" t="s">
        <v>7</v>
      </c>
      <c r="M90" s="59"/>
      <c r="N90" s="58"/>
      <c r="O90" s="58"/>
      <c r="P90" s="60"/>
      <c r="Q90" s="58"/>
      <c r="R90" s="58"/>
      <c r="S90" s="60"/>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112">
        <f t="shared" si="6"/>
        <v>118961.24</v>
      </c>
      <c r="BB90" s="61">
        <f t="shared" si="8"/>
        <v>118961.24</v>
      </c>
      <c r="BC90" s="57" t="str">
        <f t="shared" si="9"/>
        <v>INR  One Lakh Eighteen Thousand Nine Hundred &amp; Sixty One  and Paise Twenty Four Only</v>
      </c>
      <c r="BD90" s="72"/>
      <c r="BE90" s="80">
        <v>126</v>
      </c>
      <c r="BF90" s="115">
        <f t="shared" si="5"/>
        <v>142.53</v>
      </c>
      <c r="IE90" s="16"/>
      <c r="IF90" s="16"/>
      <c r="IG90" s="16"/>
      <c r="IH90" s="16"/>
      <c r="II90" s="16"/>
    </row>
    <row r="91" spans="1:243" s="15" customFormat="1" ht="117.75" customHeight="1">
      <c r="A91" s="65">
        <v>79</v>
      </c>
      <c r="B91" s="77" t="s">
        <v>649</v>
      </c>
      <c r="C91" s="68" t="s">
        <v>130</v>
      </c>
      <c r="D91" s="78">
        <v>834.64</v>
      </c>
      <c r="E91" s="79" t="s">
        <v>350</v>
      </c>
      <c r="F91" s="80">
        <v>147.06</v>
      </c>
      <c r="G91" s="58"/>
      <c r="H91" s="48"/>
      <c r="I91" s="47" t="s">
        <v>39</v>
      </c>
      <c r="J91" s="49">
        <f t="shared" si="7"/>
        <v>1</v>
      </c>
      <c r="K91" s="50" t="s">
        <v>64</v>
      </c>
      <c r="L91" s="50" t="s">
        <v>7</v>
      </c>
      <c r="M91" s="59"/>
      <c r="N91" s="58"/>
      <c r="O91" s="58"/>
      <c r="P91" s="60"/>
      <c r="Q91" s="58"/>
      <c r="R91" s="58"/>
      <c r="S91" s="60"/>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112">
        <f t="shared" si="6"/>
        <v>122742.16</v>
      </c>
      <c r="BB91" s="61">
        <f t="shared" si="8"/>
        <v>122742.16</v>
      </c>
      <c r="BC91" s="57" t="str">
        <f t="shared" si="9"/>
        <v>INR  One Lakh Twenty Two Thousand Seven Hundred &amp; Forty Two  and Paise Sixteen Only</v>
      </c>
      <c r="BD91" s="72"/>
      <c r="BE91" s="80">
        <v>130</v>
      </c>
      <c r="BF91" s="115">
        <f t="shared" si="5"/>
        <v>147.06</v>
      </c>
      <c r="IE91" s="16"/>
      <c r="IF91" s="16"/>
      <c r="IG91" s="16"/>
      <c r="IH91" s="16"/>
      <c r="II91" s="16"/>
    </row>
    <row r="92" spans="1:243" s="15" customFormat="1" ht="117" customHeight="1">
      <c r="A92" s="65">
        <v>80</v>
      </c>
      <c r="B92" s="77" t="s">
        <v>399</v>
      </c>
      <c r="C92" s="68" t="s">
        <v>131</v>
      </c>
      <c r="D92" s="78">
        <v>834.64</v>
      </c>
      <c r="E92" s="79" t="s">
        <v>350</v>
      </c>
      <c r="F92" s="80">
        <v>151.58</v>
      </c>
      <c r="G92" s="58"/>
      <c r="H92" s="48"/>
      <c r="I92" s="47" t="s">
        <v>39</v>
      </c>
      <c r="J92" s="49">
        <f t="shared" si="7"/>
        <v>1</v>
      </c>
      <c r="K92" s="50" t="s">
        <v>64</v>
      </c>
      <c r="L92" s="50" t="s">
        <v>7</v>
      </c>
      <c r="M92" s="59"/>
      <c r="N92" s="58"/>
      <c r="O92" s="58"/>
      <c r="P92" s="60"/>
      <c r="Q92" s="58"/>
      <c r="R92" s="58"/>
      <c r="S92" s="60"/>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112">
        <f t="shared" si="6"/>
        <v>126514.73</v>
      </c>
      <c r="BB92" s="61">
        <f t="shared" si="8"/>
        <v>126514.73</v>
      </c>
      <c r="BC92" s="57" t="str">
        <f t="shared" si="9"/>
        <v>INR  One Lakh Twenty Six Thousand Five Hundred &amp; Fourteen  and Paise Seventy Three Only</v>
      </c>
      <c r="BD92" s="72"/>
      <c r="BE92" s="80">
        <v>134</v>
      </c>
      <c r="BF92" s="115">
        <f t="shared" si="5"/>
        <v>151.58</v>
      </c>
      <c r="IE92" s="16"/>
      <c r="IF92" s="16"/>
      <c r="IG92" s="16"/>
      <c r="IH92" s="16"/>
      <c r="II92" s="16"/>
    </row>
    <row r="93" spans="1:243" s="15" customFormat="1" ht="120" customHeight="1">
      <c r="A93" s="65">
        <v>81</v>
      </c>
      <c r="B93" s="77" t="s">
        <v>400</v>
      </c>
      <c r="C93" s="68" t="s">
        <v>132</v>
      </c>
      <c r="D93" s="78">
        <v>37.95</v>
      </c>
      <c r="E93" s="79" t="s">
        <v>350</v>
      </c>
      <c r="F93" s="80">
        <v>156.11</v>
      </c>
      <c r="G93" s="58"/>
      <c r="H93" s="48"/>
      <c r="I93" s="47" t="s">
        <v>39</v>
      </c>
      <c r="J93" s="49">
        <f t="shared" si="7"/>
        <v>1</v>
      </c>
      <c r="K93" s="50" t="s">
        <v>64</v>
      </c>
      <c r="L93" s="50" t="s">
        <v>7</v>
      </c>
      <c r="M93" s="59"/>
      <c r="N93" s="58"/>
      <c r="O93" s="58"/>
      <c r="P93" s="60"/>
      <c r="Q93" s="58"/>
      <c r="R93" s="58"/>
      <c r="S93" s="60"/>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112">
        <f t="shared" si="6"/>
        <v>5924.37</v>
      </c>
      <c r="BB93" s="61">
        <f t="shared" si="8"/>
        <v>5924.37</v>
      </c>
      <c r="BC93" s="57" t="str">
        <f t="shared" si="9"/>
        <v>INR  Five Thousand Nine Hundred &amp; Twenty Four  and Paise Thirty Seven Only</v>
      </c>
      <c r="BD93" s="72"/>
      <c r="BE93" s="80">
        <v>138</v>
      </c>
      <c r="BF93" s="115">
        <f t="shared" si="5"/>
        <v>156.11</v>
      </c>
      <c r="IE93" s="16"/>
      <c r="IF93" s="16"/>
      <c r="IG93" s="16"/>
      <c r="IH93" s="16"/>
      <c r="II93" s="16"/>
    </row>
    <row r="94" spans="1:243" s="15" customFormat="1" ht="102" customHeight="1">
      <c r="A94" s="65">
        <v>82</v>
      </c>
      <c r="B94" s="77" t="s">
        <v>401</v>
      </c>
      <c r="C94" s="68" t="s">
        <v>133</v>
      </c>
      <c r="D94" s="78">
        <v>2565.18</v>
      </c>
      <c r="E94" s="79" t="s">
        <v>350</v>
      </c>
      <c r="F94" s="80">
        <v>177.6</v>
      </c>
      <c r="G94" s="58"/>
      <c r="H94" s="48"/>
      <c r="I94" s="47" t="s">
        <v>39</v>
      </c>
      <c r="J94" s="49">
        <f t="shared" si="7"/>
        <v>1</v>
      </c>
      <c r="K94" s="50" t="s">
        <v>64</v>
      </c>
      <c r="L94" s="50" t="s">
        <v>7</v>
      </c>
      <c r="M94" s="59"/>
      <c r="N94" s="58"/>
      <c r="O94" s="58"/>
      <c r="P94" s="60"/>
      <c r="Q94" s="58"/>
      <c r="R94" s="58"/>
      <c r="S94" s="60"/>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112">
        <f t="shared" si="6"/>
        <v>455575.97</v>
      </c>
      <c r="BB94" s="61">
        <f t="shared" si="8"/>
        <v>455575.97</v>
      </c>
      <c r="BC94" s="57" t="str">
        <f t="shared" si="9"/>
        <v>INR  Four Lakh Fifty Five Thousand Five Hundred &amp; Seventy Five  and Paise Ninety Seven Only</v>
      </c>
      <c r="BD94" s="72"/>
      <c r="BE94" s="80">
        <v>157</v>
      </c>
      <c r="BF94" s="115">
        <f t="shared" si="5"/>
        <v>177.6</v>
      </c>
      <c r="IE94" s="16"/>
      <c r="IF94" s="16"/>
      <c r="IG94" s="16"/>
      <c r="IH94" s="16"/>
      <c r="II94" s="16"/>
    </row>
    <row r="95" spans="1:243" s="15" customFormat="1" ht="99.75">
      <c r="A95" s="65">
        <v>83</v>
      </c>
      <c r="B95" s="77" t="s">
        <v>650</v>
      </c>
      <c r="C95" s="68" t="s">
        <v>134</v>
      </c>
      <c r="D95" s="78">
        <v>2006.93</v>
      </c>
      <c r="E95" s="79" t="s">
        <v>350</v>
      </c>
      <c r="F95" s="80">
        <v>182.12</v>
      </c>
      <c r="G95" s="58"/>
      <c r="H95" s="48"/>
      <c r="I95" s="47" t="s">
        <v>39</v>
      </c>
      <c r="J95" s="49">
        <f t="shared" si="7"/>
        <v>1</v>
      </c>
      <c r="K95" s="50" t="s">
        <v>64</v>
      </c>
      <c r="L95" s="50" t="s">
        <v>7</v>
      </c>
      <c r="M95" s="59"/>
      <c r="N95" s="58"/>
      <c r="O95" s="58"/>
      <c r="P95" s="60"/>
      <c r="Q95" s="58"/>
      <c r="R95" s="58"/>
      <c r="S95" s="60"/>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112">
        <f t="shared" si="6"/>
        <v>365502.09</v>
      </c>
      <c r="BB95" s="61">
        <f t="shared" si="8"/>
        <v>365502.09</v>
      </c>
      <c r="BC95" s="57" t="str">
        <f t="shared" si="9"/>
        <v>INR  Three Lakh Sixty Five Thousand Five Hundred &amp; Two  and Paise Nine Only</v>
      </c>
      <c r="BD95" s="72"/>
      <c r="BE95" s="80">
        <v>161</v>
      </c>
      <c r="BF95" s="115">
        <f t="shared" si="5"/>
        <v>182.12</v>
      </c>
      <c r="IE95" s="16"/>
      <c r="IF95" s="16"/>
      <c r="IG95" s="16"/>
      <c r="IH95" s="16"/>
      <c r="II95" s="16"/>
    </row>
    <row r="96" spans="1:243" s="15" customFormat="1" ht="107.25" customHeight="1">
      <c r="A96" s="65">
        <v>84</v>
      </c>
      <c r="B96" s="77" t="s">
        <v>402</v>
      </c>
      <c r="C96" s="68" t="s">
        <v>135</v>
      </c>
      <c r="D96" s="78">
        <v>2006.93</v>
      </c>
      <c r="E96" s="79" t="s">
        <v>350</v>
      </c>
      <c r="F96" s="80">
        <v>186.65</v>
      </c>
      <c r="G96" s="58"/>
      <c r="H96" s="48"/>
      <c r="I96" s="47" t="s">
        <v>39</v>
      </c>
      <c r="J96" s="49">
        <f t="shared" si="7"/>
        <v>1</v>
      </c>
      <c r="K96" s="50" t="s">
        <v>64</v>
      </c>
      <c r="L96" s="50" t="s">
        <v>7</v>
      </c>
      <c r="M96" s="59"/>
      <c r="N96" s="58"/>
      <c r="O96" s="58"/>
      <c r="P96" s="60"/>
      <c r="Q96" s="58"/>
      <c r="R96" s="58"/>
      <c r="S96" s="60"/>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112">
        <f t="shared" si="6"/>
        <v>374593.48</v>
      </c>
      <c r="BB96" s="61">
        <f t="shared" si="8"/>
        <v>374593.48</v>
      </c>
      <c r="BC96" s="57" t="str">
        <f t="shared" si="9"/>
        <v>INR  Three Lakh Seventy Four Thousand Five Hundred &amp; Ninety Three  and Paise Forty Eight Only</v>
      </c>
      <c r="BD96" s="72"/>
      <c r="BE96" s="80">
        <v>165</v>
      </c>
      <c r="BF96" s="115">
        <f t="shared" si="5"/>
        <v>186.65</v>
      </c>
      <c r="IE96" s="16"/>
      <c r="IF96" s="16"/>
      <c r="IG96" s="16"/>
      <c r="IH96" s="16"/>
      <c r="II96" s="16"/>
    </row>
    <row r="97" spans="1:243" s="15" customFormat="1" ht="105" customHeight="1">
      <c r="A97" s="65">
        <v>85</v>
      </c>
      <c r="B97" s="77" t="s">
        <v>403</v>
      </c>
      <c r="C97" s="68" t="s">
        <v>136</v>
      </c>
      <c r="D97" s="78">
        <v>103.95</v>
      </c>
      <c r="E97" s="79" t="s">
        <v>350</v>
      </c>
      <c r="F97" s="80">
        <v>191.17</v>
      </c>
      <c r="G97" s="58"/>
      <c r="H97" s="48"/>
      <c r="I97" s="47" t="s">
        <v>39</v>
      </c>
      <c r="J97" s="49">
        <f t="shared" si="7"/>
        <v>1</v>
      </c>
      <c r="K97" s="50" t="s">
        <v>64</v>
      </c>
      <c r="L97" s="50" t="s">
        <v>7</v>
      </c>
      <c r="M97" s="59"/>
      <c r="N97" s="58"/>
      <c r="O97" s="58"/>
      <c r="P97" s="60"/>
      <c r="Q97" s="58"/>
      <c r="R97" s="58"/>
      <c r="S97" s="60"/>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112">
        <f t="shared" si="6"/>
        <v>19872.12</v>
      </c>
      <c r="BB97" s="61">
        <f t="shared" si="8"/>
        <v>19872.12</v>
      </c>
      <c r="BC97" s="57" t="str">
        <f t="shared" si="9"/>
        <v>INR  Nineteen Thousand Eight Hundred &amp; Seventy Two  and Paise Twelve Only</v>
      </c>
      <c r="BD97" s="72"/>
      <c r="BE97" s="80">
        <v>169</v>
      </c>
      <c r="BF97" s="115">
        <f t="shared" si="5"/>
        <v>191.17</v>
      </c>
      <c r="IE97" s="16"/>
      <c r="IF97" s="16"/>
      <c r="IG97" s="16"/>
      <c r="IH97" s="16"/>
      <c r="II97" s="16"/>
    </row>
    <row r="98" spans="1:243" s="15" customFormat="1" ht="99.75">
      <c r="A98" s="65">
        <v>86</v>
      </c>
      <c r="B98" s="77" t="s">
        <v>404</v>
      </c>
      <c r="C98" s="68" t="s">
        <v>137</v>
      </c>
      <c r="D98" s="78">
        <v>1092.71</v>
      </c>
      <c r="E98" s="79" t="s">
        <v>350</v>
      </c>
      <c r="F98" s="80">
        <v>182.12</v>
      </c>
      <c r="G98" s="58"/>
      <c r="H98" s="48"/>
      <c r="I98" s="47" t="s">
        <v>39</v>
      </c>
      <c r="J98" s="49">
        <f t="shared" si="7"/>
        <v>1</v>
      </c>
      <c r="K98" s="50" t="s">
        <v>64</v>
      </c>
      <c r="L98" s="50" t="s">
        <v>7</v>
      </c>
      <c r="M98" s="59"/>
      <c r="N98" s="58"/>
      <c r="O98" s="58"/>
      <c r="P98" s="60"/>
      <c r="Q98" s="58"/>
      <c r="R98" s="58"/>
      <c r="S98" s="60"/>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112">
        <f t="shared" si="6"/>
        <v>199004.35</v>
      </c>
      <c r="BB98" s="61">
        <f t="shared" si="8"/>
        <v>199004.35</v>
      </c>
      <c r="BC98" s="57" t="str">
        <f t="shared" si="9"/>
        <v>INR  One Lakh Ninety Nine Thousand  &amp;Four  and Paise Thirty Five Only</v>
      </c>
      <c r="BD98" s="72"/>
      <c r="BE98" s="80">
        <v>161</v>
      </c>
      <c r="BF98" s="115">
        <f t="shared" si="5"/>
        <v>182.12</v>
      </c>
      <c r="IE98" s="16"/>
      <c r="IF98" s="16"/>
      <c r="IG98" s="16"/>
      <c r="IH98" s="16"/>
      <c r="II98" s="16"/>
    </row>
    <row r="99" spans="1:243" s="15" customFormat="1" ht="103.5" customHeight="1">
      <c r="A99" s="65">
        <v>87</v>
      </c>
      <c r="B99" s="77" t="s">
        <v>651</v>
      </c>
      <c r="C99" s="68" t="s">
        <v>138</v>
      </c>
      <c r="D99" s="78">
        <v>874.17</v>
      </c>
      <c r="E99" s="79" t="s">
        <v>350</v>
      </c>
      <c r="F99" s="80">
        <v>186.65</v>
      </c>
      <c r="G99" s="58"/>
      <c r="H99" s="48"/>
      <c r="I99" s="47" t="s">
        <v>39</v>
      </c>
      <c r="J99" s="49">
        <f t="shared" si="7"/>
        <v>1</v>
      </c>
      <c r="K99" s="50" t="s">
        <v>64</v>
      </c>
      <c r="L99" s="50" t="s">
        <v>7</v>
      </c>
      <c r="M99" s="59"/>
      <c r="N99" s="58"/>
      <c r="O99" s="58"/>
      <c r="P99" s="60"/>
      <c r="Q99" s="58"/>
      <c r="R99" s="58"/>
      <c r="S99" s="60"/>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112">
        <f t="shared" si="6"/>
        <v>163163.83</v>
      </c>
      <c r="BB99" s="61">
        <f t="shared" si="8"/>
        <v>163163.83</v>
      </c>
      <c r="BC99" s="57" t="str">
        <f t="shared" si="9"/>
        <v>INR  One Lakh Sixty Three Thousand One Hundred &amp; Sixty Three  and Paise Eighty Three Only</v>
      </c>
      <c r="BD99" s="72"/>
      <c r="BE99" s="80">
        <v>165</v>
      </c>
      <c r="BF99" s="115">
        <f t="shared" si="5"/>
        <v>186.65</v>
      </c>
      <c r="IE99" s="16"/>
      <c r="IF99" s="16"/>
      <c r="IG99" s="16"/>
      <c r="IH99" s="16"/>
      <c r="II99" s="16"/>
    </row>
    <row r="100" spans="1:243" s="15" customFormat="1" ht="102" customHeight="1">
      <c r="A100" s="65">
        <v>88</v>
      </c>
      <c r="B100" s="77" t="s">
        <v>405</v>
      </c>
      <c r="C100" s="68" t="s">
        <v>139</v>
      </c>
      <c r="D100" s="78">
        <v>874.17</v>
      </c>
      <c r="E100" s="79" t="s">
        <v>350</v>
      </c>
      <c r="F100" s="80">
        <v>191.17</v>
      </c>
      <c r="G100" s="58"/>
      <c r="H100" s="48"/>
      <c r="I100" s="47" t="s">
        <v>39</v>
      </c>
      <c r="J100" s="49">
        <f t="shared" si="7"/>
        <v>1</v>
      </c>
      <c r="K100" s="50" t="s">
        <v>64</v>
      </c>
      <c r="L100" s="50" t="s">
        <v>7</v>
      </c>
      <c r="M100" s="59"/>
      <c r="N100" s="58"/>
      <c r="O100" s="58"/>
      <c r="P100" s="60"/>
      <c r="Q100" s="58"/>
      <c r="R100" s="58"/>
      <c r="S100" s="60"/>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112">
        <f t="shared" si="6"/>
        <v>167115.08</v>
      </c>
      <c r="BB100" s="61">
        <f t="shared" si="8"/>
        <v>167115.08</v>
      </c>
      <c r="BC100" s="57" t="str">
        <f t="shared" si="9"/>
        <v>INR  One Lakh Sixty Seven Thousand One Hundred &amp; Fifteen  and Paise Eight Only</v>
      </c>
      <c r="BD100" s="72"/>
      <c r="BE100" s="80">
        <v>169</v>
      </c>
      <c r="BF100" s="115">
        <f t="shared" si="5"/>
        <v>191.17</v>
      </c>
      <c r="IE100" s="16"/>
      <c r="IF100" s="16"/>
      <c r="IG100" s="16"/>
      <c r="IH100" s="16"/>
      <c r="II100" s="16"/>
    </row>
    <row r="101" spans="1:243" s="15" customFormat="1" ht="105" customHeight="1">
      <c r="A101" s="65">
        <v>89</v>
      </c>
      <c r="B101" s="77" t="s">
        <v>406</v>
      </c>
      <c r="C101" s="68" t="s">
        <v>140</v>
      </c>
      <c r="D101" s="78">
        <v>114.35</v>
      </c>
      <c r="E101" s="79" t="s">
        <v>350</v>
      </c>
      <c r="F101" s="80">
        <v>195.7</v>
      </c>
      <c r="G101" s="58"/>
      <c r="H101" s="48"/>
      <c r="I101" s="47" t="s">
        <v>39</v>
      </c>
      <c r="J101" s="49">
        <f t="shared" si="7"/>
        <v>1</v>
      </c>
      <c r="K101" s="50" t="s">
        <v>64</v>
      </c>
      <c r="L101" s="50" t="s">
        <v>7</v>
      </c>
      <c r="M101" s="59"/>
      <c r="N101" s="58"/>
      <c r="O101" s="58"/>
      <c r="P101" s="60"/>
      <c r="Q101" s="58"/>
      <c r="R101" s="58"/>
      <c r="S101" s="60"/>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112">
        <f t="shared" si="6"/>
        <v>22378.3</v>
      </c>
      <c r="BB101" s="61">
        <f t="shared" si="8"/>
        <v>22378.3</v>
      </c>
      <c r="BC101" s="57" t="str">
        <f t="shared" si="9"/>
        <v>INR  Twenty Two Thousand Three Hundred &amp; Seventy Eight  and Paise Thirty Only</v>
      </c>
      <c r="BD101" s="72"/>
      <c r="BE101" s="80">
        <v>173</v>
      </c>
      <c r="BF101" s="115">
        <f t="shared" si="5"/>
        <v>195.7</v>
      </c>
      <c r="IE101" s="16"/>
      <c r="IF101" s="16"/>
      <c r="IG101" s="16"/>
      <c r="IH101" s="16"/>
      <c r="II101" s="16"/>
    </row>
    <row r="102" spans="1:243" s="15" customFormat="1" ht="99" customHeight="1">
      <c r="A102" s="65">
        <v>90</v>
      </c>
      <c r="B102" s="77" t="s">
        <v>407</v>
      </c>
      <c r="C102" s="68" t="s">
        <v>141</v>
      </c>
      <c r="D102" s="78">
        <v>100</v>
      </c>
      <c r="E102" s="81" t="s">
        <v>380</v>
      </c>
      <c r="F102" s="81">
        <v>240.95</v>
      </c>
      <c r="G102" s="58"/>
      <c r="H102" s="48"/>
      <c r="I102" s="47" t="s">
        <v>39</v>
      </c>
      <c r="J102" s="49">
        <f>IF(I102="Less(-)",-1,1)</f>
        <v>1</v>
      </c>
      <c r="K102" s="50" t="s">
        <v>64</v>
      </c>
      <c r="L102" s="50" t="s">
        <v>7</v>
      </c>
      <c r="M102" s="59"/>
      <c r="N102" s="58"/>
      <c r="O102" s="58"/>
      <c r="P102" s="60"/>
      <c r="Q102" s="58"/>
      <c r="R102" s="58"/>
      <c r="S102" s="60"/>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112">
        <f>total_amount_ba($B$2,$D$2,D102,F102,J102,K102,M102)</f>
        <v>24095</v>
      </c>
      <c r="BB102" s="61">
        <f>BA102+SUM(N102:AZ102)</f>
        <v>24095</v>
      </c>
      <c r="BC102" s="57" t="str">
        <f>SpellNumber(L102,BB102)</f>
        <v>INR  Twenty Four Thousand  &amp;Ninety Five  Only</v>
      </c>
      <c r="BD102" s="72"/>
      <c r="BE102" s="81">
        <v>213</v>
      </c>
      <c r="BF102" s="115">
        <f t="shared" si="5"/>
        <v>240.95</v>
      </c>
      <c r="IE102" s="16"/>
      <c r="IF102" s="16"/>
      <c r="IG102" s="16"/>
      <c r="IH102" s="16"/>
      <c r="II102" s="16"/>
    </row>
    <row r="103" spans="1:243" s="15" customFormat="1" ht="102" customHeight="1">
      <c r="A103" s="65">
        <v>91</v>
      </c>
      <c r="B103" s="77" t="s">
        <v>408</v>
      </c>
      <c r="C103" s="68" t="s">
        <v>142</v>
      </c>
      <c r="D103" s="78">
        <v>100</v>
      </c>
      <c r="E103" s="81" t="s">
        <v>380</v>
      </c>
      <c r="F103" s="81">
        <v>205.88</v>
      </c>
      <c r="G103" s="58"/>
      <c r="H103" s="48"/>
      <c r="I103" s="47" t="s">
        <v>39</v>
      </c>
      <c r="J103" s="49">
        <f t="shared" si="7"/>
        <v>1</v>
      </c>
      <c r="K103" s="50" t="s">
        <v>64</v>
      </c>
      <c r="L103" s="50" t="s">
        <v>7</v>
      </c>
      <c r="M103" s="59"/>
      <c r="N103" s="58"/>
      <c r="O103" s="58"/>
      <c r="P103" s="60"/>
      <c r="Q103" s="58"/>
      <c r="R103" s="58"/>
      <c r="S103" s="60"/>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112">
        <f t="shared" si="6"/>
        <v>20588</v>
      </c>
      <c r="BB103" s="61">
        <f t="shared" si="8"/>
        <v>20588</v>
      </c>
      <c r="BC103" s="57" t="str">
        <f t="shared" si="9"/>
        <v>INR  Twenty Thousand Five Hundred &amp; Eighty Eight  Only</v>
      </c>
      <c r="BD103" s="72"/>
      <c r="BE103" s="81">
        <v>182</v>
      </c>
      <c r="BF103" s="115">
        <f t="shared" si="5"/>
        <v>205.88</v>
      </c>
      <c r="IE103" s="16"/>
      <c r="IF103" s="16"/>
      <c r="IG103" s="16"/>
      <c r="IH103" s="16"/>
      <c r="II103" s="16"/>
    </row>
    <row r="104" spans="1:243" s="15" customFormat="1" ht="51" customHeight="1">
      <c r="A104" s="65">
        <v>92</v>
      </c>
      <c r="B104" s="77" t="s">
        <v>409</v>
      </c>
      <c r="C104" s="68" t="s">
        <v>143</v>
      </c>
      <c r="D104" s="78">
        <v>218.54</v>
      </c>
      <c r="E104" s="79" t="s">
        <v>350</v>
      </c>
      <c r="F104" s="80">
        <v>38.46</v>
      </c>
      <c r="G104" s="58"/>
      <c r="H104" s="48"/>
      <c r="I104" s="47" t="s">
        <v>39</v>
      </c>
      <c r="J104" s="49">
        <f t="shared" si="7"/>
        <v>1</v>
      </c>
      <c r="K104" s="50" t="s">
        <v>64</v>
      </c>
      <c r="L104" s="50" t="s">
        <v>7</v>
      </c>
      <c r="M104" s="59"/>
      <c r="N104" s="58"/>
      <c r="O104" s="58"/>
      <c r="P104" s="60"/>
      <c r="Q104" s="58"/>
      <c r="R104" s="58"/>
      <c r="S104" s="60"/>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112">
        <f t="shared" si="6"/>
        <v>8405.05</v>
      </c>
      <c r="BB104" s="61">
        <f t="shared" si="8"/>
        <v>8405.05</v>
      </c>
      <c r="BC104" s="57" t="str">
        <f t="shared" si="9"/>
        <v>INR  Eight Thousand Four Hundred &amp; Five  and Paise Five Only</v>
      </c>
      <c r="BD104" s="72"/>
      <c r="BE104" s="80">
        <v>34</v>
      </c>
      <c r="BF104" s="115">
        <f t="shared" si="5"/>
        <v>38.46</v>
      </c>
      <c r="IE104" s="16"/>
      <c r="IF104" s="16"/>
      <c r="IG104" s="16"/>
      <c r="IH104" s="16"/>
      <c r="II104" s="16"/>
    </row>
    <row r="105" spans="1:243" s="15" customFormat="1" ht="78" customHeight="1">
      <c r="A105" s="65">
        <v>93</v>
      </c>
      <c r="B105" s="77" t="s">
        <v>410</v>
      </c>
      <c r="C105" s="68" t="s">
        <v>144</v>
      </c>
      <c r="D105" s="78">
        <v>4411.35</v>
      </c>
      <c r="E105" s="82" t="s">
        <v>350</v>
      </c>
      <c r="F105" s="80">
        <v>138.01</v>
      </c>
      <c r="G105" s="58"/>
      <c r="H105" s="48"/>
      <c r="I105" s="47" t="s">
        <v>39</v>
      </c>
      <c r="J105" s="49">
        <f t="shared" si="7"/>
        <v>1</v>
      </c>
      <c r="K105" s="50" t="s">
        <v>64</v>
      </c>
      <c r="L105" s="50" t="s">
        <v>7</v>
      </c>
      <c r="M105" s="59"/>
      <c r="N105" s="58"/>
      <c r="O105" s="58"/>
      <c r="P105" s="60"/>
      <c r="Q105" s="58"/>
      <c r="R105" s="58"/>
      <c r="S105" s="60"/>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112">
        <f t="shared" si="6"/>
        <v>608810.41</v>
      </c>
      <c r="BB105" s="61">
        <f t="shared" si="8"/>
        <v>608810.41</v>
      </c>
      <c r="BC105" s="57" t="str">
        <f t="shared" si="9"/>
        <v>INR  Six Lakh Eight Thousand Eight Hundred &amp; Ten  and Paise Forty One Only</v>
      </c>
      <c r="BD105" s="72"/>
      <c r="BE105" s="80">
        <v>122</v>
      </c>
      <c r="BF105" s="115">
        <f t="shared" si="5"/>
        <v>138.01</v>
      </c>
      <c r="IE105" s="16"/>
      <c r="IF105" s="16"/>
      <c r="IG105" s="16"/>
      <c r="IH105" s="16"/>
      <c r="II105" s="16"/>
    </row>
    <row r="106" spans="1:243" s="15" customFormat="1" ht="78" customHeight="1">
      <c r="A106" s="65">
        <v>94</v>
      </c>
      <c r="B106" s="77" t="s">
        <v>652</v>
      </c>
      <c r="C106" s="68" t="s">
        <v>145</v>
      </c>
      <c r="D106" s="78">
        <v>4411.35</v>
      </c>
      <c r="E106" s="82" t="s">
        <v>350</v>
      </c>
      <c r="F106" s="80">
        <v>138.82</v>
      </c>
      <c r="G106" s="58"/>
      <c r="H106" s="48"/>
      <c r="I106" s="47" t="s">
        <v>39</v>
      </c>
      <c r="J106" s="49">
        <f>IF(I106="Less(-)",-1,1)</f>
        <v>1</v>
      </c>
      <c r="K106" s="50" t="s">
        <v>64</v>
      </c>
      <c r="L106" s="50" t="s">
        <v>7</v>
      </c>
      <c r="M106" s="59"/>
      <c r="N106" s="58"/>
      <c r="O106" s="58"/>
      <c r="P106" s="60"/>
      <c r="Q106" s="58"/>
      <c r="R106" s="58"/>
      <c r="S106" s="60"/>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112">
        <f>total_amount_ba($B$2,$D$2,D106,F106,J106,K106,M106)</f>
        <v>612383.61</v>
      </c>
      <c r="BB106" s="61">
        <f>BA106+SUM(N106:AZ106)</f>
        <v>612383.61</v>
      </c>
      <c r="BC106" s="57" t="str">
        <f>SpellNumber(L106,BB106)</f>
        <v>INR  Six Lakh Twelve Thousand Three Hundred &amp; Eighty Three  and Paise Sixty One Only</v>
      </c>
      <c r="BD106" s="72"/>
      <c r="BE106" s="80">
        <v>122.72</v>
      </c>
      <c r="BF106" s="115">
        <f t="shared" si="5"/>
        <v>138.82</v>
      </c>
      <c r="IE106" s="16"/>
      <c r="IF106" s="16"/>
      <c r="IG106" s="16"/>
      <c r="IH106" s="16"/>
      <c r="II106" s="16"/>
    </row>
    <row r="107" spans="1:243" s="15" customFormat="1" ht="76.5" customHeight="1">
      <c r="A107" s="65">
        <v>95</v>
      </c>
      <c r="B107" s="77" t="s">
        <v>411</v>
      </c>
      <c r="C107" s="68" t="s">
        <v>146</v>
      </c>
      <c r="D107" s="78">
        <v>4411.35</v>
      </c>
      <c r="E107" s="79" t="s">
        <v>350</v>
      </c>
      <c r="F107" s="80">
        <v>139.64</v>
      </c>
      <c r="G107" s="58"/>
      <c r="H107" s="48"/>
      <c r="I107" s="47" t="s">
        <v>39</v>
      </c>
      <c r="J107" s="49">
        <f t="shared" si="7"/>
        <v>1</v>
      </c>
      <c r="K107" s="50" t="s">
        <v>64</v>
      </c>
      <c r="L107" s="50" t="s">
        <v>7</v>
      </c>
      <c r="M107" s="59"/>
      <c r="N107" s="58"/>
      <c r="O107" s="58"/>
      <c r="P107" s="60"/>
      <c r="Q107" s="58"/>
      <c r="R107" s="58"/>
      <c r="S107" s="60"/>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112">
        <f t="shared" si="6"/>
        <v>616000.91</v>
      </c>
      <c r="BB107" s="61">
        <f t="shared" si="8"/>
        <v>616000.91</v>
      </c>
      <c r="BC107" s="57" t="str">
        <f t="shared" si="9"/>
        <v>INR  Six Lakh Sixteen Thousand    and Paise Ninety One Only</v>
      </c>
      <c r="BD107" s="72"/>
      <c r="BE107" s="80">
        <v>123.44</v>
      </c>
      <c r="BF107" s="115">
        <f t="shared" si="5"/>
        <v>139.64</v>
      </c>
      <c r="IE107" s="16"/>
      <c r="IF107" s="16"/>
      <c r="IG107" s="16"/>
      <c r="IH107" s="16"/>
      <c r="II107" s="16"/>
    </row>
    <row r="108" spans="1:243" s="15" customFormat="1" ht="78.75" customHeight="1">
      <c r="A108" s="65">
        <v>96</v>
      </c>
      <c r="B108" s="77" t="s">
        <v>412</v>
      </c>
      <c r="C108" s="68" t="s">
        <v>147</v>
      </c>
      <c r="D108" s="78">
        <v>304.59</v>
      </c>
      <c r="E108" s="82" t="s">
        <v>350</v>
      </c>
      <c r="F108" s="80">
        <v>140.45</v>
      </c>
      <c r="G108" s="58"/>
      <c r="H108" s="48"/>
      <c r="I108" s="47" t="s">
        <v>39</v>
      </c>
      <c r="J108" s="49">
        <f t="shared" si="7"/>
        <v>1</v>
      </c>
      <c r="K108" s="50" t="s">
        <v>64</v>
      </c>
      <c r="L108" s="50" t="s">
        <v>7</v>
      </c>
      <c r="M108" s="59"/>
      <c r="N108" s="58"/>
      <c r="O108" s="58"/>
      <c r="P108" s="60"/>
      <c r="Q108" s="58"/>
      <c r="R108" s="58"/>
      <c r="S108" s="60"/>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112">
        <f t="shared" si="6"/>
        <v>42779.67</v>
      </c>
      <c r="BB108" s="61">
        <f t="shared" si="8"/>
        <v>42779.67</v>
      </c>
      <c r="BC108" s="57" t="str">
        <f t="shared" si="9"/>
        <v>INR  Forty Two Thousand Seven Hundred &amp; Seventy Nine  and Paise Sixty Seven Only</v>
      </c>
      <c r="BD108" s="72"/>
      <c r="BE108" s="80">
        <v>124.16</v>
      </c>
      <c r="BF108" s="115">
        <f t="shared" si="5"/>
        <v>140.45</v>
      </c>
      <c r="IE108" s="16"/>
      <c r="IF108" s="16"/>
      <c r="IG108" s="16"/>
      <c r="IH108" s="16"/>
      <c r="II108" s="16"/>
    </row>
    <row r="109" spans="1:243" s="15" customFormat="1" ht="118.5" customHeight="1">
      <c r="A109" s="65">
        <v>97</v>
      </c>
      <c r="B109" s="77" t="s">
        <v>413</v>
      </c>
      <c r="C109" s="68" t="s">
        <v>148</v>
      </c>
      <c r="D109" s="78">
        <v>4411.35</v>
      </c>
      <c r="E109" s="82" t="s">
        <v>350</v>
      </c>
      <c r="F109" s="80">
        <v>50</v>
      </c>
      <c r="G109" s="58"/>
      <c r="H109" s="48"/>
      <c r="I109" s="47" t="s">
        <v>39</v>
      </c>
      <c r="J109" s="49">
        <f t="shared" si="7"/>
        <v>1</v>
      </c>
      <c r="K109" s="50" t="s">
        <v>64</v>
      </c>
      <c r="L109" s="50" t="s">
        <v>7</v>
      </c>
      <c r="M109" s="59"/>
      <c r="N109" s="58"/>
      <c r="O109" s="58"/>
      <c r="P109" s="60"/>
      <c r="Q109" s="58"/>
      <c r="R109" s="58"/>
      <c r="S109" s="60"/>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112">
        <f t="shared" si="6"/>
        <v>220567.5</v>
      </c>
      <c r="BB109" s="61">
        <f t="shared" si="8"/>
        <v>220567.5</v>
      </c>
      <c r="BC109" s="57" t="str">
        <f t="shared" si="9"/>
        <v>INR  Two Lakh Twenty Thousand Five Hundred &amp; Sixty Seven  and Paise Fifty Only</v>
      </c>
      <c r="BD109" s="72"/>
      <c r="BE109" s="80">
        <v>44.2</v>
      </c>
      <c r="BF109" s="115">
        <f t="shared" si="5"/>
        <v>50</v>
      </c>
      <c r="IE109" s="16"/>
      <c r="IF109" s="16"/>
      <c r="IG109" s="16"/>
      <c r="IH109" s="16"/>
      <c r="II109" s="16"/>
    </row>
    <row r="110" spans="1:243" s="15" customFormat="1" ht="120" customHeight="1">
      <c r="A110" s="65">
        <v>98</v>
      </c>
      <c r="B110" s="77" t="s">
        <v>653</v>
      </c>
      <c r="C110" s="68" t="s">
        <v>149</v>
      </c>
      <c r="D110" s="78">
        <v>4411.35</v>
      </c>
      <c r="E110" s="82" t="s">
        <v>350</v>
      </c>
      <c r="F110" s="80">
        <v>50</v>
      </c>
      <c r="G110" s="58"/>
      <c r="H110" s="48"/>
      <c r="I110" s="47" t="s">
        <v>39</v>
      </c>
      <c r="J110" s="49">
        <f>IF(I110="Less(-)",-1,1)</f>
        <v>1</v>
      </c>
      <c r="K110" s="50" t="s">
        <v>64</v>
      </c>
      <c r="L110" s="50" t="s">
        <v>7</v>
      </c>
      <c r="M110" s="59"/>
      <c r="N110" s="58"/>
      <c r="O110" s="58"/>
      <c r="P110" s="60"/>
      <c r="Q110" s="58"/>
      <c r="R110" s="58"/>
      <c r="S110" s="60"/>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112">
        <f>total_amount_ba($B$2,$D$2,D110,F110,J110,K110,M110)</f>
        <v>220567.5</v>
      </c>
      <c r="BB110" s="61">
        <f>BA110+SUM(N110:AZ110)</f>
        <v>220567.5</v>
      </c>
      <c r="BC110" s="57" t="str">
        <f>SpellNumber(L110,BB110)</f>
        <v>INR  Two Lakh Twenty Thousand Five Hundred &amp; Sixty Seven  and Paise Fifty Only</v>
      </c>
      <c r="BD110" s="72"/>
      <c r="BE110" s="80">
        <v>44.2</v>
      </c>
      <c r="BF110" s="115">
        <f t="shared" si="5"/>
        <v>50</v>
      </c>
      <c r="IE110" s="16"/>
      <c r="IF110" s="16"/>
      <c r="IG110" s="16"/>
      <c r="IH110" s="16"/>
      <c r="II110" s="16"/>
    </row>
    <row r="111" spans="1:243" s="15" customFormat="1" ht="117" customHeight="1">
      <c r="A111" s="65">
        <v>99</v>
      </c>
      <c r="B111" s="77" t="s">
        <v>414</v>
      </c>
      <c r="C111" s="68" t="s">
        <v>150</v>
      </c>
      <c r="D111" s="78">
        <v>4411.35</v>
      </c>
      <c r="E111" s="82" t="s">
        <v>350</v>
      </c>
      <c r="F111" s="80">
        <v>50</v>
      </c>
      <c r="G111" s="58"/>
      <c r="H111" s="48"/>
      <c r="I111" s="47" t="s">
        <v>39</v>
      </c>
      <c r="J111" s="49">
        <f>IF(I111="Less(-)",-1,1)</f>
        <v>1</v>
      </c>
      <c r="K111" s="50" t="s">
        <v>64</v>
      </c>
      <c r="L111" s="50" t="s">
        <v>7</v>
      </c>
      <c r="M111" s="59"/>
      <c r="N111" s="58"/>
      <c r="O111" s="58"/>
      <c r="P111" s="60"/>
      <c r="Q111" s="58"/>
      <c r="R111" s="58"/>
      <c r="S111" s="60"/>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112">
        <f>total_amount_ba($B$2,$D$2,D111,F111,J111,K111,M111)</f>
        <v>220567.5</v>
      </c>
      <c r="BB111" s="61">
        <f>BA111+SUM(N111:AZ111)</f>
        <v>220567.5</v>
      </c>
      <c r="BC111" s="57" t="str">
        <f>SpellNumber(L111,BB111)</f>
        <v>INR  Two Lakh Twenty Thousand Five Hundred &amp; Sixty Seven  and Paise Fifty Only</v>
      </c>
      <c r="BD111" s="72"/>
      <c r="BE111" s="80">
        <v>44.2</v>
      </c>
      <c r="BF111" s="115">
        <f t="shared" si="5"/>
        <v>50</v>
      </c>
      <c r="IE111" s="16"/>
      <c r="IF111" s="16"/>
      <c r="IG111" s="16"/>
      <c r="IH111" s="16"/>
      <c r="II111" s="16"/>
    </row>
    <row r="112" spans="1:243" s="15" customFormat="1" ht="120" customHeight="1">
      <c r="A112" s="65">
        <v>100</v>
      </c>
      <c r="B112" s="77" t="s">
        <v>415</v>
      </c>
      <c r="C112" s="68" t="s">
        <v>151</v>
      </c>
      <c r="D112" s="78">
        <v>304.59</v>
      </c>
      <c r="E112" s="82" t="s">
        <v>350</v>
      </c>
      <c r="F112" s="80">
        <v>50</v>
      </c>
      <c r="G112" s="58"/>
      <c r="H112" s="48"/>
      <c r="I112" s="47" t="s">
        <v>39</v>
      </c>
      <c r="J112" s="49">
        <f>IF(I112="Less(-)",-1,1)</f>
        <v>1</v>
      </c>
      <c r="K112" s="50" t="s">
        <v>64</v>
      </c>
      <c r="L112" s="50" t="s">
        <v>7</v>
      </c>
      <c r="M112" s="59"/>
      <c r="N112" s="58"/>
      <c r="O112" s="58"/>
      <c r="P112" s="60"/>
      <c r="Q112" s="58"/>
      <c r="R112" s="58"/>
      <c r="S112" s="60"/>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112">
        <f t="shared" si="6"/>
        <v>15229.5</v>
      </c>
      <c r="BB112" s="61">
        <f>BA112+SUM(N112:AZ112)</f>
        <v>15229.5</v>
      </c>
      <c r="BC112" s="57" t="str">
        <f>SpellNumber(L112,BB112)</f>
        <v>INR  Fifteen Thousand Two Hundred &amp; Twenty Nine  and Paise Fifty Only</v>
      </c>
      <c r="BD112" s="72"/>
      <c r="BE112" s="80">
        <v>44.2</v>
      </c>
      <c r="BF112" s="115">
        <f t="shared" si="5"/>
        <v>50</v>
      </c>
      <c r="IE112" s="16"/>
      <c r="IF112" s="16"/>
      <c r="IG112" s="16"/>
      <c r="IH112" s="16"/>
      <c r="II112" s="16"/>
    </row>
    <row r="113" spans="1:243" s="15" customFormat="1" ht="151.5" customHeight="1">
      <c r="A113" s="65">
        <v>101</v>
      </c>
      <c r="B113" s="77" t="s">
        <v>416</v>
      </c>
      <c r="C113" s="68" t="s">
        <v>152</v>
      </c>
      <c r="D113" s="78">
        <v>1092.71</v>
      </c>
      <c r="E113" s="79" t="s">
        <v>350</v>
      </c>
      <c r="F113" s="80">
        <v>51.02</v>
      </c>
      <c r="G113" s="58"/>
      <c r="H113" s="48"/>
      <c r="I113" s="47" t="s">
        <v>39</v>
      </c>
      <c r="J113" s="49">
        <f t="shared" si="7"/>
        <v>1</v>
      </c>
      <c r="K113" s="50" t="s">
        <v>64</v>
      </c>
      <c r="L113" s="50" t="s">
        <v>7</v>
      </c>
      <c r="M113" s="59"/>
      <c r="N113" s="58"/>
      <c r="O113" s="58"/>
      <c r="P113" s="60"/>
      <c r="Q113" s="58"/>
      <c r="R113" s="58"/>
      <c r="S113" s="60"/>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112">
        <f t="shared" si="6"/>
        <v>55750.06</v>
      </c>
      <c r="BB113" s="61">
        <f t="shared" si="8"/>
        <v>55750.06</v>
      </c>
      <c r="BC113" s="57" t="str">
        <f t="shared" si="9"/>
        <v>INR  Fifty Five Thousand Seven Hundred &amp; Fifty  and Paise Six Only</v>
      </c>
      <c r="BD113" s="72"/>
      <c r="BE113" s="80">
        <v>45.1</v>
      </c>
      <c r="BF113" s="115">
        <f t="shared" si="5"/>
        <v>51.02</v>
      </c>
      <c r="IE113" s="16"/>
      <c r="IF113" s="16"/>
      <c r="IG113" s="16"/>
      <c r="IH113" s="16"/>
      <c r="II113" s="16"/>
    </row>
    <row r="114" spans="1:243" s="15" customFormat="1" ht="149.25" customHeight="1">
      <c r="A114" s="65">
        <v>102</v>
      </c>
      <c r="B114" s="77" t="s">
        <v>654</v>
      </c>
      <c r="C114" s="68" t="s">
        <v>153</v>
      </c>
      <c r="D114" s="78">
        <v>874.17</v>
      </c>
      <c r="E114" s="79" t="s">
        <v>350</v>
      </c>
      <c r="F114" s="80">
        <v>51.82</v>
      </c>
      <c r="G114" s="58"/>
      <c r="H114" s="48"/>
      <c r="I114" s="47" t="s">
        <v>39</v>
      </c>
      <c r="J114" s="49">
        <f t="shared" si="7"/>
        <v>1</v>
      </c>
      <c r="K114" s="50" t="s">
        <v>64</v>
      </c>
      <c r="L114" s="50" t="s">
        <v>7</v>
      </c>
      <c r="M114" s="59"/>
      <c r="N114" s="58"/>
      <c r="O114" s="58"/>
      <c r="P114" s="60"/>
      <c r="Q114" s="58"/>
      <c r="R114" s="58"/>
      <c r="S114" s="60"/>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112">
        <f t="shared" si="6"/>
        <v>45299.49</v>
      </c>
      <c r="BB114" s="61">
        <f t="shared" si="8"/>
        <v>45299.49</v>
      </c>
      <c r="BC114" s="57" t="str">
        <f t="shared" si="9"/>
        <v>INR  Forty Five Thousand Two Hundred &amp; Ninety Nine  and Paise Forty Nine Only</v>
      </c>
      <c r="BD114" s="72"/>
      <c r="BE114" s="80">
        <v>45.81</v>
      </c>
      <c r="BF114" s="115">
        <f t="shared" si="5"/>
        <v>51.82</v>
      </c>
      <c r="IE114" s="16"/>
      <c r="IF114" s="16"/>
      <c r="IG114" s="16"/>
      <c r="IH114" s="16"/>
      <c r="II114" s="16"/>
    </row>
    <row r="115" spans="1:243" s="15" customFormat="1" ht="144" customHeight="1">
      <c r="A115" s="65">
        <v>103</v>
      </c>
      <c r="B115" s="77" t="s">
        <v>417</v>
      </c>
      <c r="C115" s="68" t="s">
        <v>154</v>
      </c>
      <c r="D115" s="78">
        <v>874.17</v>
      </c>
      <c r="E115" s="79" t="s">
        <v>350</v>
      </c>
      <c r="F115" s="80">
        <v>52.62</v>
      </c>
      <c r="G115" s="58"/>
      <c r="H115" s="48"/>
      <c r="I115" s="47" t="s">
        <v>39</v>
      </c>
      <c r="J115" s="49">
        <f t="shared" si="7"/>
        <v>1</v>
      </c>
      <c r="K115" s="50" t="s">
        <v>64</v>
      </c>
      <c r="L115" s="50" t="s">
        <v>7</v>
      </c>
      <c r="M115" s="59"/>
      <c r="N115" s="58"/>
      <c r="O115" s="58"/>
      <c r="P115" s="60"/>
      <c r="Q115" s="58"/>
      <c r="R115" s="58"/>
      <c r="S115" s="60"/>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112">
        <f t="shared" si="6"/>
        <v>45998.83</v>
      </c>
      <c r="BB115" s="61">
        <f t="shared" si="8"/>
        <v>45998.83</v>
      </c>
      <c r="BC115" s="57" t="str">
        <f t="shared" si="9"/>
        <v>INR  Forty Five Thousand Nine Hundred &amp; Ninety Eight  and Paise Eighty Three Only</v>
      </c>
      <c r="BD115" s="72"/>
      <c r="BE115" s="80">
        <v>46.52</v>
      </c>
      <c r="BF115" s="115">
        <f t="shared" si="5"/>
        <v>52.62</v>
      </c>
      <c r="IE115" s="16"/>
      <c r="IF115" s="16"/>
      <c r="IG115" s="16"/>
      <c r="IH115" s="16"/>
      <c r="II115" s="16"/>
    </row>
    <row r="116" spans="1:243" s="15" customFormat="1" ht="143.25" customHeight="1">
      <c r="A116" s="65">
        <v>104</v>
      </c>
      <c r="B116" s="77" t="s">
        <v>418</v>
      </c>
      <c r="C116" s="68" t="s">
        <v>155</v>
      </c>
      <c r="D116" s="78">
        <v>114.35</v>
      </c>
      <c r="E116" s="79" t="s">
        <v>350</v>
      </c>
      <c r="F116" s="80">
        <v>53.43</v>
      </c>
      <c r="G116" s="58"/>
      <c r="H116" s="48"/>
      <c r="I116" s="47" t="s">
        <v>39</v>
      </c>
      <c r="J116" s="49">
        <f>IF(I116="Less(-)",-1,1)</f>
        <v>1</v>
      </c>
      <c r="K116" s="50" t="s">
        <v>64</v>
      </c>
      <c r="L116" s="50" t="s">
        <v>7</v>
      </c>
      <c r="M116" s="59"/>
      <c r="N116" s="58"/>
      <c r="O116" s="58"/>
      <c r="P116" s="60"/>
      <c r="Q116" s="58"/>
      <c r="R116" s="58"/>
      <c r="S116" s="60"/>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112">
        <f>total_amount_ba($B$2,$D$2,D116,F116,J116,K116,M116)</f>
        <v>6109.72</v>
      </c>
      <c r="BB116" s="61">
        <f>BA116+SUM(N116:AZ116)</f>
        <v>6109.72</v>
      </c>
      <c r="BC116" s="57" t="str">
        <f>SpellNumber(L116,BB116)</f>
        <v>INR  Six Thousand One Hundred &amp; Nine  and Paise Seventy Two Only</v>
      </c>
      <c r="BD116" s="72"/>
      <c r="BE116" s="80">
        <v>47.23</v>
      </c>
      <c r="BF116" s="115">
        <f t="shared" si="5"/>
        <v>53.43</v>
      </c>
      <c r="IE116" s="16"/>
      <c r="IF116" s="16"/>
      <c r="IG116" s="16"/>
      <c r="IH116" s="16"/>
      <c r="II116" s="16"/>
    </row>
    <row r="117" spans="1:243" s="15" customFormat="1" ht="211.5" customHeight="1">
      <c r="A117" s="65">
        <v>105</v>
      </c>
      <c r="B117" s="76" t="s">
        <v>419</v>
      </c>
      <c r="C117" s="68" t="s">
        <v>156</v>
      </c>
      <c r="D117" s="78">
        <v>100</v>
      </c>
      <c r="E117" s="81" t="s">
        <v>380</v>
      </c>
      <c r="F117" s="81">
        <v>53.43</v>
      </c>
      <c r="G117" s="58"/>
      <c r="H117" s="48"/>
      <c r="I117" s="47" t="s">
        <v>39</v>
      </c>
      <c r="J117" s="49">
        <f t="shared" si="7"/>
        <v>1</v>
      </c>
      <c r="K117" s="50" t="s">
        <v>64</v>
      </c>
      <c r="L117" s="50" t="s">
        <v>7</v>
      </c>
      <c r="M117" s="59"/>
      <c r="N117" s="58"/>
      <c r="O117" s="58"/>
      <c r="P117" s="60"/>
      <c r="Q117" s="58"/>
      <c r="R117" s="58"/>
      <c r="S117" s="60"/>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112">
        <f t="shared" si="6"/>
        <v>5343</v>
      </c>
      <c r="BB117" s="61">
        <f t="shared" si="8"/>
        <v>5343</v>
      </c>
      <c r="BC117" s="57" t="str">
        <f t="shared" si="9"/>
        <v>INR  Five Thousand Three Hundred &amp; Forty Three  Only</v>
      </c>
      <c r="BD117" s="72"/>
      <c r="BE117" s="81">
        <v>47.23</v>
      </c>
      <c r="BF117" s="115">
        <f t="shared" si="5"/>
        <v>53.43</v>
      </c>
      <c r="IE117" s="16"/>
      <c r="IF117" s="16"/>
      <c r="IG117" s="16"/>
      <c r="IH117" s="16"/>
      <c r="II117" s="16"/>
    </row>
    <row r="118" spans="1:243" s="15" customFormat="1" ht="129" customHeight="1">
      <c r="A118" s="65">
        <v>106</v>
      </c>
      <c r="B118" s="87" t="s">
        <v>382</v>
      </c>
      <c r="C118" s="68" t="s">
        <v>157</v>
      </c>
      <c r="D118" s="78">
        <v>100</v>
      </c>
      <c r="E118" s="81" t="s">
        <v>380</v>
      </c>
      <c r="F118" s="81">
        <v>78.2</v>
      </c>
      <c r="G118" s="58"/>
      <c r="H118" s="48"/>
      <c r="I118" s="47" t="s">
        <v>39</v>
      </c>
      <c r="J118" s="49">
        <f>IF(I118="Less(-)",-1,1)</f>
        <v>1</v>
      </c>
      <c r="K118" s="50" t="s">
        <v>64</v>
      </c>
      <c r="L118" s="50" t="s">
        <v>7</v>
      </c>
      <c r="M118" s="59"/>
      <c r="N118" s="58"/>
      <c r="O118" s="58"/>
      <c r="P118" s="60"/>
      <c r="Q118" s="58"/>
      <c r="R118" s="58"/>
      <c r="S118" s="60"/>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112">
        <f t="shared" si="6"/>
        <v>7820</v>
      </c>
      <c r="BB118" s="61">
        <f>BA118+SUM(N118:AZ118)</f>
        <v>7820</v>
      </c>
      <c r="BC118" s="57" t="str">
        <f>SpellNumber(L118,BB118)</f>
        <v>INR  Seven Thousand Eight Hundred &amp; Twenty  Only</v>
      </c>
      <c r="BD118" s="72"/>
      <c r="BE118" s="81">
        <v>69.13</v>
      </c>
      <c r="BF118" s="115">
        <f t="shared" si="5"/>
        <v>78.2</v>
      </c>
      <c r="IE118" s="16"/>
      <c r="IF118" s="16"/>
      <c r="IG118" s="16"/>
      <c r="IH118" s="16"/>
      <c r="II118" s="16"/>
    </row>
    <row r="119" spans="1:243" s="15" customFormat="1" ht="87.75" customHeight="1">
      <c r="A119" s="65">
        <v>107</v>
      </c>
      <c r="B119" s="77" t="s">
        <v>420</v>
      </c>
      <c r="C119" s="68" t="s">
        <v>158</v>
      </c>
      <c r="D119" s="78">
        <v>4411.35</v>
      </c>
      <c r="E119" s="82" t="s">
        <v>350</v>
      </c>
      <c r="F119" s="80">
        <v>79.18</v>
      </c>
      <c r="G119" s="58"/>
      <c r="H119" s="48"/>
      <c r="I119" s="47" t="s">
        <v>39</v>
      </c>
      <c r="J119" s="49">
        <f t="shared" si="7"/>
        <v>1</v>
      </c>
      <c r="K119" s="50" t="s">
        <v>64</v>
      </c>
      <c r="L119" s="50" t="s">
        <v>7</v>
      </c>
      <c r="M119" s="59"/>
      <c r="N119" s="58"/>
      <c r="O119" s="58"/>
      <c r="P119" s="60"/>
      <c r="Q119" s="58"/>
      <c r="R119" s="58"/>
      <c r="S119" s="60"/>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112">
        <f t="shared" si="6"/>
        <v>349290.69</v>
      </c>
      <c r="BB119" s="61">
        <f t="shared" si="8"/>
        <v>349290.69</v>
      </c>
      <c r="BC119" s="57" t="str">
        <f t="shared" si="9"/>
        <v>INR  Three Lakh Forty Nine Thousand Two Hundred &amp; Ninety  and Paise Sixty Nine Only</v>
      </c>
      <c r="BD119" s="72"/>
      <c r="BE119" s="80">
        <v>70</v>
      </c>
      <c r="BF119" s="115">
        <f t="shared" si="5"/>
        <v>79.18</v>
      </c>
      <c r="IE119" s="16"/>
      <c r="IF119" s="16"/>
      <c r="IG119" s="16"/>
      <c r="IH119" s="16"/>
      <c r="II119" s="16"/>
    </row>
    <row r="120" spans="1:243" s="15" customFormat="1" ht="90" customHeight="1">
      <c r="A120" s="65">
        <v>108</v>
      </c>
      <c r="B120" s="77" t="s">
        <v>655</v>
      </c>
      <c r="C120" s="68" t="s">
        <v>159</v>
      </c>
      <c r="D120" s="78">
        <v>4411.35</v>
      </c>
      <c r="E120" s="82" t="s">
        <v>350</v>
      </c>
      <c r="F120" s="80">
        <v>79.18</v>
      </c>
      <c r="G120" s="58"/>
      <c r="H120" s="48"/>
      <c r="I120" s="47" t="s">
        <v>39</v>
      </c>
      <c r="J120" s="49">
        <f>IF(I120="Less(-)",-1,1)</f>
        <v>1</v>
      </c>
      <c r="K120" s="50" t="s">
        <v>64</v>
      </c>
      <c r="L120" s="50" t="s">
        <v>7</v>
      </c>
      <c r="M120" s="59"/>
      <c r="N120" s="58"/>
      <c r="O120" s="58"/>
      <c r="P120" s="60"/>
      <c r="Q120" s="58"/>
      <c r="R120" s="58"/>
      <c r="S120" s="60"/>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112">
        <f>total_amount_ba($B$2,$D$2,D120,F120,J120,K120,M120)</f>
        <v>349290.69</v>
      </c>
      <c r="BB120" s="61">
        <f>BA120+SUM(N120:AZ120)</f>
        <v>349290.69</v>
      </c>
      <c r="BC120" s="57" t="str">
        <f>SpellNumber(L120,BB120)</f>
        <v>INR  Three Lakh Forty Nine Thousand Two Hundred &amp; Ninety  and Paise Sixty Nine Only</v>
      </c>
      <c r="BD120" s="72"/>
      <c r="BE120" s="80">
        <v>70</v>
      </c>
      <c r="BF120" s="115">
        <f t="shared" si="5"/>
        <v>79.18</v>
      </c>
      <c r="IE120" s="16"/>
      <c r="IF120" s="16"/>
      <c r="IG120" s="16"/>
      <c r="IH120" s="16"/>
      <c r="II120" s="16"/>
    </row>
    <row r="121" spans="1:243" s="15" customFormat="1" ht="90" customHeight="1">
      <c r="A121" s="65">
        <v>109</v>
      </c>
      <c r="B121" s="77" t="s">
        <v>421</v>
      </c>
      <c r="C121" s="68" t="s">
        <v>160</v>
      </c>
      <c r="D121" s="78">
        <v>4411.35</v>
      </c>
      <c r="E121" s="82" t="s">
        <v>350</v>
      </c>
      <c r="F121" s="80">
        <v>79.18</v>
      </c>
      <c r="G121" s="58"/>
      <c r="H121" s="48"/>
      <c r="I121" s="47" t="s">
        <v>39</v>
      </c>
      <c r="J121" s="49">
        <f t="shared" si="7"/>
        <v>1</v>
      </c>
      <c r="K121" s="50" t="s">
        <v>64</v>
      </c>
      <c r="L121" s="50" t="s">
        <v>7</v>
      </c>
      <c r="M121" s="59"/>
      <c r="N121" s="58"/>
      <c r="O121" s="58"/>
      <c r="P121" s="60"/>
      <c r="Q121" s="58"/>
      <c r="R121" s="58"/>
      <c r="S121" s="60"/>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112">
        <f t="shared" si="6"/>
        <v>349290.69</v>
      </c>
      <c r="BB121" s="61">
        <f t="shared" si="8"/>
        <v>349290.69</v>
      </c>
      <c r="BC121" s="57" t="str">
        <f t="shared" si="9"/>
        <v>INR  Three Lakh Forty Nine Thousand Two Hundred &amp; Ninety  and Paise Sixty Nine Only</v>
      </c>
      <c r="BD121" s="72"/>
      <c r="BE121" s="80">
        <v>70</v>
      </c>
      <c r="BF121" s="115">
        <f t="shared" si="5"/>
        <v>79.18</v>
      </c>
      <c r="IE121" s="16"/>
      <c r="IF121" s="16"/>
      <c r="IG121" s="16"/>
      <c r="IH121" s="16"/>
      <c r="II121" s="16"/>
    </row>
    <row r="122" spans="1:243" s="15" customFormat="1" ht="90" customHeight="1">
      <c r="A122" s="65">
        <v>110</v>
      </c>
      <c r="B122" s="77" t="s">
        <v>422</v>
      </c>
      <c r="C122" s="68" t="s">
        <v>161</v>
      </c>
      <c r="D122" s="78">
        <v>304.59</v>
      </c>
      <c r="E122" s="82" t="s">
        <v>350</v>
      </c>
      <c r="F122" s="80">
        <v>79.18</v>
      </c>
      <c r="G122" s="58"/>
      <c r="H122" s="48"/>
      <c r="I122" s="47" t="s">
        <v>39</v>
      </c>
      <c r="J122" s="49">
        <f>IF(I122="Less(-)",-1,1)</f>
        <v>1</v>
      </c>
      <c r="K122" s="50" t="s">
        <v>64</v>
      </c>
      <c r="L122" s="50" t="s">
        <v>7</v>
      </c>
      <c r="M122" s="59"/>
      <c r="N122" s="58"/>
      <c r="O122" s="58"/>
      <c r="P122" s="60"/>
      <c r="Q122" s="58"/>
      <c r="R122" s="58"/>
      <c r="S122" s="60"/>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112">
        <f t="shared" si="6"/>
        <v>24117.44</v>
      </c>
      <c r="BB122" s="61">
        <f>BA122+SUM(N122:AZ122)</f>
        <v>24117.44</v>
      </c>
      <c r="BC122" s="57" t="str">
        <f>SpellNumber(L122,BB122)</f>
        <v>INR  Twenty Four Thousand One Hundred &amp; Seventeen  and Paise Forty Four Only</v>
      </c>
      <c r="BD122" s="72"/>
      <c r="BE122" s="80">
        <v>70</v>
      </c>
      <c r="BF122" s="115">
        <f t="shared" si="5"/>
        <v>79.18</v>
      </c>
      <c r="IE122" s="16"/>
      <c r="IF122" s="16"/>
      <c r="IG122" s="16"/>
      <c r="IH122" s="16"/>
      <c r="II122" s="16"/>
    </row>
    <row r="123" spans="1:243" s="15" customFormat="1" ht="147" customHeight="1">
      <c r="A123" s="65">
        <v>111</v>
      </c>
      <c r="B123" s="77" t="s">
        <v>423</v>
      </c>
      <c r="C123" s="68" t="s">
        <v>162</v>
      </c>
      <c r="D123" s="78">
        <v>1092.71</v>
      </c>
      <c r="E123" s="79" t="s">
        <v>350</v>
      </c>
      <c r="F123" s="80">
        <v>95.02</v>
      </c>
      <c r="G123" s="58"/>
      <c r="H123" s="48"/>
      <c r="I123" s="47" t="s">
        <v>39</v>
      </c>
      <c r="J123" s="49">
        <f t="shared" si="7"/>
        <v>1</v>
      </c>
      <c r="K123" s="50" t="s">
        <v>64</v>
      </c>
      <c r="L123" s="50" t="s">
        <v>7</v>
      </c>
      <c r="M123" s="59"/>
      <c r="N123" s="58"/>
      <c r="O123" s="58"/>
      <c r="P123" s="60"/>
      <c r="Q123" s="58"/>
      <c r="R123" s="58"/>
      <c r="S123" s="60"/>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112">
        <f t="shared" si="6"/>
        <v>103829.3</v>
      </c>
      <c r="BB123" s="61">
        <f t="shared" si="8"/>
        <v>103829.3</v>
      </c>
      <c r="BC123" s="57" t="str">
        <f t="shared" si="9"/>
        <v>INR  One Lakh Three Thousand Eight Hundred &amp; Twenty Nine  and Paise Thirty Only</v>
      </c>
      <c r="BD123" s="72"/>
      <c r="BE123" s="80">
        <v>84</v>
      </c>
      <c r="BF123" s="115">
        <f t="shared" si="5"/>
        <v>95.02</v>
      </c>
      <c r="IE123" s="16"/>
      <c r="IF123" s="16"/>
      <c r="IG123" s="16"/>
      <c r="IH123" s="16"/>
      <c r="II123" s="16"/>
    </row>
    <row r="124" spans="1:243" s="15" customFormat="1" ht="144.75" customHeight="1">
      <c r="A124" s="65">
        <v>112</v>
      </c>
      <c r="B124" s="77" t="s">
        <v>656</v>
      </c>
      <c r="C124" s="68" t="s">
        <v>163</v>
      </c>
      <c r="D124" s="78">
        <v>874.17</v>
      </c>
      <c r="E124" s="79" t="s">
        <v>350</v>
      </c>
      <c r="F124" s="80">
        <v>95.82</v>
      </c>
      <c r="G124" s="58"/>
      <c r="H124" s="48"/>
      <c r="I124" s="47" t="s">
        <v>39</v>
      </c>
      <c r="J124" s="49">
        <f>IF(I124="Less(-)",-1,1)</f>
        <v>1</v>
      </c>
      <c r="K124" s="50" t="s">
        <v>64</v>
      </c>
      <c r="L124" s="50" t="s">
        <v>7</v>
      </c>
      <c r="M124" s="59"/>
      <c r="N124" s="58"/>
      <c r="O124" s="58"/>
      <c r="P124" s="60"/>
      <c r="Q124" s="58"/>
      <c r="R124" s="58"/>
      <c r="S124" s="60"/>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112">
        <f>total_amount_ba($B$2,$D$2,D124,F124,J124,K124,M124)</f>
        <v>83762.97</v>
      </c>
      <c r="BB124" s="61">
        <f>BA124+SUM(N124:AZ124)</f>
        <v>83762.97</v>
      </c>
      <c r="BC124" s="57" t="str">
        <f>SpellNumber(L124,BB124)</f>
        <v>INR  Eighty Three Thousand Seven Hundred &amp; Sixty Two  and Paise Ninety Seven Only</v>
      </c>
      <c r="BD124" s="72"/>
      <c r="BE124" s="80">
        <v>84.71</v>
      </c>
      <c r="BF124" s="115">
        <f t="shared" si="5"/>
        <v>95.82</v>
      </c>
      <c r="IE124" s="16"/>
      <c r="IF124" s="16"/>
      <c r="IG124" s="16"/>
      <c r="IH124" s="16"/>
      <c r="II124" s="16"/>
    </row>
    <row r="125" spans="1:243" s="15" customFormat="1" ht="147" customHeight="1">
      <c r="A125" s="65">
        <v>113</v>
      </c>
      <c r="B125" s="77" t="s">
        <v>424</v>
      </c>
      <c r="C125" s="68" t="s">
        <v>164</v>
      </c>
      <c r="D125" s="78">
        <v>874.17</v>
      </c>
      <c r="E125" s="79" t="s">
        <v>350</v>
      </c>
      <c r="F125" s="80">
        <v>96.63</v>
      </c>
      <c r="G125" s="58"/>
      <c r="H125" s="48"/>
      <c r="I125" s="47" t="s">
        <v>39</v>
      </c>
      <c r="J125" s="49">
        <f t="shared" si="7"/>
        <v>1</v>
      </c>
      <c r="K125" s="50" t="s">
        <v>64</v>
      </c>
      <c r="L125" s="50" t="s">
        <v>7</v>
      </c>
      <c r="M125" s="59"/>
      <c r="N125" s="58"/>
      <c r="O125" s="58"/>
      <c r="P125" s="60"/>
      <c r="Q125" s="58"/>
      <c r="R125" s="58"/>
      <c r="S125" s="60"/>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112">
        <f t="shared" si="6"/>
        <v>84471.05</v>
      </c>
      <c r="BB125" s="61">
        <f t="shared" si="8"/>
        <v>84471.05</v>
      </c>
      <c r="BC125" s="57" t="str">
        <f t="shared" si="9"/>
        <v>INR  Eighty Four Thousand Four Hundred &amp; Seventy One  and Paise Five Only</v>
      </c>
      <c r="BD125" s="72"/>
      <c r="BE125" s="80">
        <v>85.42</v>
      </c>
      <c r="BF125" s="115">
        <f t="shared" si="5"/>
        <v>96.63</v>
      </c>
      <c r="IE125" s="16"/>
      <c r="IF125" s="16"/>
      <c r="IG125" s="16"/>
      <c r="IH125" s="16"/>
      <c r="II125" s="16"/>
    </row>
    <row r="126" spans="1:243" s="15" customFormat="1" ht="144.75" customHeight="1">
      <c r="A126" s="65">
        <v>114</v>
      </c>
      <c r="B126" s="77" t="s">
        <v>425</v>
      </c>
      <c r="C126" s="68" t="s">
        <v>165</v>
      </c>
      <c r="D126" s="78">
        <v>114.35</v>
      </c>
      <c r="E126" s="79" t="s">
        <v>350</v>
      </c>
      <c r="F126" s="80">
        <v>97.43</v>
      </c>
      <c r="G126" s="58"/>
      <c r="H126" s="48"/>
      <c r="I126" s="47" t="s">
        <v>39</v>
      </c>
      <c r="J126" s="49">
        <f t="shared" si="7"/>
        <v>1</v>
      </c>
      <c r="K126" s="50" t="s">
        <v>64</v>
      </c>
      <c r="L126" s="50" t="s">
        <v>7</v>
      </c>
      <c r="M126" s="59"/>
      <c r="N126" s="58"/>
      <c r="O126" s="58"/>
      <c r="P126" s="60"/>
      <c r="Q126" s="58"/>
      <c r="R126" s="58"/>
      <c r="S126" s="60"/>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112">
        <f t="shared" si="6"/>
        <v>11141.12</v>
      </c>
      <c r="BB126" s="61">
        <f t="shared" si="8"/>
        <v>11141.12</v>
      </c>
      <c r="BC126" s="57" t="str">
        <f t="shared" si="9"/>
        <v>INR  Eleven Thousand One Hundred &amp; Forty One  and Paise Twelve Only</v>
      </c>
      <c r="BD126" s="72"/>
      <c r="BE126" s="80">
        <v>86.13</v>
      </c>
      <c r="BF126" s="115">
        <f t="shared" si="5"/>
        <v>97.43</v>
      </c>
      <c r="IE126" s="16"/>
      <c r="IF126" s="16"/>
      <c r="IG126" s="16"/>
      <c r="IH126" s="16"/>
      <c r="II126" s="16"/>
    </row>
    <row r="127" spans="1:243" s="15" customFormat="1" ht="63.75" customHeight="1">
      <c r="A127" s="65">
        <v>115</v>
      </c>
      <c r="B127" s="77" t="s">
        <v>426</v>
      </c>
      <c r="C127" s="68" t="s">
        <v>166</v>
      </c>
      <c r="D127" s="78">
        <v>79.2</v>
      </c>
      <c r="E127" s="79" t="s">
        <v>350</v>
      </c>
      <c r="F127" s="80">
        <v>32.8</v>
      </c>
      <c r="G127" s="58"/>
      <c r="H127" s="48"/>
      <c r="I127" s="47" t="s">
        <v>39</v>
      </c>
      <c r="J127" s="49">
        <f t="shared" si="7"/>
        <v>1</v>
      </c>
      <c r="K127" s="50" t="s">
        <v>64</v>
      </c>
      <c r="L127" s="50" t="s">
        <v>7</v>
      </c>
      <c r="M127" s="59"/>
      <c r="N127" s="58"/>
      <c r="O127" s="58"/>
      <c r="P127" s="60"/>
      <c r="Q127" s="58"/>
      <c r="R127" s="58"/>
      <c r="S127" s="60"/>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112">
        <f t="shared" si="6"/>
        <v>2597.76</v>
      </c>
      <c r="BB127" s="61">
        <f t="shared" si="8"/>
        <v>2597.76</v>
      </c>
      <c r="BC127" s="57" t="str">
        <f t="shared" si="9"/>
        <v>INR  Two Thousand Five Hundred &amp; Ninety Seven  and Paise Seventy Six Only</v>
      </c>
      <c r="BD127" s="72"/>
      <c r="BE127" s="80">
        <v>29</v>
      </c>
      <c r="BF127" s="115">
        <f t="shared" si="5"/>
        <v>32.8</v>
      </c>
      <c r="IE127" s="16"/>
      <c r="IF127" s="16"/>
      <c r="IG127" s="16"/>
      <c r="IH127" s="16"/>
      <c r="II127" s="16"/>
    </row>
    <row r="128" spans="1:243" s="15" customFormat="1" ht="66.75" customHeight="1">
      <c r="A128" s="65">
        <v>116</v>
      </c>
      <c r="B128" s="77" t="s">
        <v>657</v>
      </c>
      <c r="C128" s="68" t="s">
        <v>167</v>
      </c>
      <c r="D128" s="78">
        <v>79.2</v>
      </c>
      <c r="E128" s="79" t="s">
        <v>350</v>
      </c>
      <c r="F128" s="80">
        <v>32.8</v>
      </c>
      <c r="G128" s="58"/>
      <c r="H128" s="48"/>
      <c r="I128" s="47" t="s">
        <v>39</v>
      </c>
      <c r="J128" s="49">
        <f>IF(I128="Less(-)",-1,1)</f>
        <v>1</v>
      </c>
      <c r="K128" s="50" t="s">
        <v>64</v>
      </c>
      <c r="L128" s="50" t="s">
        <v>7</v>
      </c>
      <c r="M128" s="59"/>
      <c r="N128" s="58"/>
      <c r="O128" s="58"/>
      <c r="P128" s="60"/>
      <c r="Q128" s="58"/>
      <c r="R128" s="58"/>
      <c r="S128" s="60"/>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112">
        <f>total_amount_ba($B$2,$D$2,D128,F128,J128,K128,M128)</f>
        <v>2597.76</v>
      </c>
      <c r="BB128" s="61">
        <f>BA128+SUM(N128:AZ128)</f>
        <v>2597.76</v>
      </c>
      <c r="BC128" s="57" t="str">
        <f>SpellNumber(L128,BB128)</f>
        <v>INR  Two Thousand Five Hundred &amp; Ninety Seven  and Paise Seventy Six Only</v>
      </c>
      <c r="BD128" s="72"/>
      <c r="BE128" s="80">
        <v>29</v>
      </c>
      <c r="BF128" s="115">
        <f t="shared" si="5"/>
        <v>32.8</v>
      </c>
      <c r="IE128" s="16"/>
      <c r="IF128" s="16"/>
      <c r="IG128" s="16"/>
      <c r="IH128" s="16"/>
      <c r="II128" s="16"/>
    </row>
    <row r="129" spans="1:243" s="15" customFormat="1" ht="63.75" customHeight="1">
      <c r="A129" s="65">
        <v>117</v>
      </c>
      <c r="B129" s="77" t="s">
        <v>427</v>
      </c>
      <c r="C129" s="68" t="s">
        <v>168</v>
      </c>
      <c r="D129" s="78">
        <v>79.2</v>
      </c>
      <c r="E129" s="79" t="s">
        <v>350</v>
      </c>
      <c r="F129" s="80">
        <v>32.8</v>
      </c>
      <c r="G129" s="58"/>
      <c r="H129" s="48"/>
      <c r="I129" s="47" t="s">
        <v>39</v>
      </c>
      <c r="J129" s="49">
        <f t="shared" si="7"/>
        <v>1</v>
      </c>
      <c r="K129" s="50" t="s">
        <v>64</v>
      </c>
      <c r="L129" s="50" t="s">
        <v>7</v>
      </c>
      <c r="M129" s="59"/>
      <c r="N129" s="58"/>
      <c r="O129" s="58"/>
      <c r="P129" s="60"/>
      <c r="Q129" s="58"/>
      <c r="R129" s="58"/>
      <c r="S129" s="60"/>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112">
        <f t="shared" si="6"/>
        <v>2597.76</v>
      </c>
      <c r="BB129" s="61">
        <f t="shared" si="8"/>
        <v>2597.76</v>
      </c>
      <c r="BC129" s="57" t="str">
        <f t="shared" si="9"/>
        <v>INR  Two Thousand Five Hundred &amp; Ninety Seven  and Paise Seventy Six Only</v>
      </c>
      <c r="BD129" s="72"/>
      <c r="BE129" s="80">
        <v>29</v>
      </c>
      <c r="BF129" s="115">
        <f t="shared" si="5"/>
        <v>32.8</v>
      </c>
      <c r="IE129" s="16"/>
      <c r="IF129" s="16"/>
      <c r="IG129" s="16"/>
      <c r="IH129" s="16"/>
      <c r="II129" s="16"/>
    </row>
    <row r="130" spans="1:243" s="15" customFormat="1" ht="60.75" customHeight="1">
      <c r="A130" s="65">
        <v>118</v>
      </c>
      <c r="B130" s="77" t="s">
        <v>428</v>
      </c>
      <c r="C130" s="68" t="s">
        <v>169</v>
      </c>
      <c r="D130" s="78">
        <v>5.04</v>
      </c>
      <c r="E130" s="79" t="s">
        <v>350</v>
      </c>
      <c r="F130" s="80">
        <v>32.8</v>
      </c>
      <c r="G130" s="58"/>
      <c r="H130" s="48"/>
      <c r="I130" s="47" t="s">
        <v>39</v>
      </c>
      <c r="J130" s="49">
        <f t="shared" si="7"/>
        <v>1</v>
      </c>
      <c r="K130" s="50" t="s">
        <v>64</v>
      </c>
      <c r="L130" s="50" t="s">
        <v>7</v>
      </c>
      <c r="M130" s="59"/>
      <c r="N130" s="58"/>
      <c r="O130" s="58"/>
      <c r="P130" s="60"/>
      <c r="Q130" s="58"/>
      <c r="R130" s="58"/>
      <c r="S130" s="60"/>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112">
        <f t="shared" si="6"/>
        <v>165.31</v>
      </c>
      <c r="BB130" s="61">
        <f t="shared" si="8"/>
        <v>165.31</v>
      </c>
      <c r="BC130" s="57" t="str">
        <f t="shared" si="9"/>
        <v>INR  One Hundred &amp; Sixty Five  and Paise Thirty One Only</v>
      </c>
      <c r="BD130" s="72"/>
      <c r="BE130" s="80">
        <v>29</v>
      </c>
      <c r="BF130" s="115">
        <f t="shared" si="5"/>
        <v>32.8</v>
      </c>
      <c r="IE130" s="16"/>
      <c r="IF130" s="16"/>
      <c r="IG130" s="16"/>
      <c r="IH130" s="16"/>
      <c r="II130" s="16"/>
    </row>
    <row r="131" spans="1:243" s="15" customFormat="1" ht="105.75" customHeight="1">
      <c r="A131" s="65">
        <v>119</v>
      </c>
      <c r="B131" s="77" t="s">
        <v>429</v>
      </c>
      <c r="C131" s="68" t="s">
        <v>170</v>
      </c>
      <c r="D131" s="78">
        <v>79.2</v>
      </c>
      <c r="E131" s="79" t="s">
        <v>350</v>
      </c>
      <c r="F131" s="80">
        <v>89.36</v>
      </c>
      <c r="G131" s="58"/>
      <c r="H131" s="48"/>
      <c r="I131" s="47" t="s">
        <v>39</v>
      </c>
      <c r="J131" s="49">
        <f t="shared" si="7"/>
        <v>1</v>
      </c>
      <c r="K131" s="50" t="s">
        <v>64</v>
      </c>
      <c r="L131" s="50" t="s">
        <v>7</v>
      </c>
      <c r="M131" s="59"/>
      <c r="N131" s="58"/>
      <c r="O131" s="58"/>
      <c r="P131" s="60"/>
      <c r="Q131" s="58"/>
      <c r="R131" s="58"/>
      <c r="S131" s="60"/>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112">
        <f t="shared" si="6"/>
        <v>7077.31</v>
      </c>
      <c r="BB131" s="61">
        <f t="shared" si="8"/>
        <v>7077.31</v>
      </c>
      <c r="BC131" s="57" t="str">
        <f t="shared" si="9"/>
        <v>INR  Seven Thousand  &amp;Seventy Seven  and Paise Thirty One Only</v>
      </c>
      <c r="BD131" s="72"/>
      <c r="BE131" s="80">
        <v>79</v>
      </c>
      <c r="BF131" s="115">
        <f t="shared" si="5"/>
        <v>89.36</v>
      </c>
      <c r="IE131" s="16"/>
      <c r="IF131" s="16"/>
      <c r="IG131" s="16"/>
      <c r="IH131" s="16"/>
      <c r="II131" s="16"/>
    </row>
    <row r="132" spans="1:243" s="15" customFormat="1" ht="106.5" customHeight="1">
      <c r="A132" s="65">
        <v>120</v>
      </c>
      <c r="B132" s="77" t="s">
        <v>658</v>
      </c>
      <c r="C132" s="68" t="s">
        <v>171</v>
      </c>
      <c r="D132" s="78">
        <v>79.2</v>
      </c>
      <c r="E132" s="79" t="s">
        <v>350</v>
      </c>
      <c r="F132" s="80">
        <v>89.36</v>
      </c>
      <c r="G132" s="58"/>
      <c r="H132" s="48"/>
      <c r="I132" s="47" t="s">
        <v>39</v>
      </c>
      <c r="J132" s="49">
        <f>IF(I132="Less(-)",-1,1)</f>
        <v>1</v>
      </c>
      <c r="K132" s="50" t="s">
        <v>64</v>
      </c>
      <c r="L132" s="50" t="s">
        <v>7</v>
      </c>
      <c r="M132" s="59"/>
      <c r="N132" s="58"/>
      <c r="O132" s="58"/>
      <c r="P132" s="60"/>
      <c r="Q132" s="58"/>
      <c r="R132" s="58"/>
      <c r="S132" s="60"/>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112">
        <f>total_amount_ba($B$2,$D$2,D132,F132,J132,K132,M132)</f>
        <v>7077.31</v>
      </c>
      <c r="BB132" s="61">
        <f>BA132+SUM(N132:AZ132)</f>
        <v>7077.31</v>
      </c>
      <c r="BC132" s="57" t="str">
        <f>SpellNumber(L132,BB132)</f>
        <v>INR  Seven Thousand  &amp;Seventy Seven  and Paise Thirty One Only</v>
      </c>
      <c r="BD132" s="72"/>
      <c r="BE132" s="80">
        <v>79</v>
      </c>
      <c r="BF132" s="115">
        <f t="shared" si="5"/>
        <v>89.36</v>
      </c>
      <c r="IE132" s="16"/>
      <c r="IF132" s="16"/>
      <c r="IG132" s="16"/>
      <c r="IH132" s="16"/>
      <c r="II132" s="16"/>
    </row>
    <row r="133" spans="1:243" s="15" customFormat="1" ht="105" customHeight="1">
      <c r="A133" s="65">
        <v>121</v>
      </c>
      <c r="B133" s="77" t="s">
        <v>430</v>
      </c>
      <c r="C133" s="68" t="s">
        <v>172</v>
      </c>
      <c r="D133" s="78">
        <v>79.2</v>
      </c>
      <c r="E133" s="79" t="s">
        <v>350</v>
      </c>
      <c r="F133" s="80">
        <v>89.36</v>
      </c>
      <c r="G133" s="58"/>
      <c r="H133" s="48"/>
      <c r="I133" s="47" t="s">
        <v>39</v>
      </c>
      <c r="J133" s="49">
        <f t="shared" si="7"/>
        <v>1</v>
      </c>
      <c r="K133" s="50" t="s">
        <v>64</v>
      </c>
      <c r="L133" s="50" t="s">
        <v>7</v>
      </c>
      <c r="M133" s="59"/>
      <c r="N133" s="58"/>
      <c r="O133" s="58"/>
      <c r="P133" s="60"/>
      <c r="Q133" s="58"/>
      <c r="R133" s="58"/>
      <c r="S133" s="60"/>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112">
        <f t="shared" si="6"/>
        <v>7077.31</v>
      </c>
      <c r="BB133" s="61">
        <f t="shared" si="8"/>
        <v>7077.31</v>
      </c>
      <c r="BC133" s="57" t="str">
        <f t="shared" si="9"/>
        <v>INR  Seven Thousand  &amp;Seventy Seven  and Paise Thirty One Only</v>
      </c>
      <c r="BD133" s="72"/>
      <c r="BE133" s="80">
        <v>79</v>
      </c>
      <c r="BF133" s="115">
        <f t="shared" si="5"/>
        <v>89.36</v>
      </c>
      <c r="IE133" s="16"/>
      <c r="IF133" s="16"/>
      <c r="IG133" s="16"/>
      <c r="IH133" s="16"/>
      <c r="II133" s="16"/>
    </row>
    <row r="134" spans="1:243" s="15" customFormat="1" ht="108" customHeight="1">
      <c r="A134" s="65">
        <v>122</v>
      </c>
      <c r="B134" s="77" t="s">
        <v>431</v>
      </c>
      <c r="C134" s="68" t="s">
        <v>173</v>
      </c>
      <c r="D134" s="78">
        <v>5.04</v>
      </c>
      <c r="E134" s="79" t="s">
        <v>350</v>
      </c>
      <c r="F134" s="80">
        <v>89.36</v>
      </c>
      <c r="G134" s="58"/>
      <c r="H134" s="48"/>
      <c r="I134" s="47" t="s">
        <v>39</v>
      </c>
      <c r="J134" s="49">
        <f t="shared" si="7"/>
        <v>1</v>
      </c>
      <c r="K134" s="50" t="s">
        <v>64</v>
      </c>
      <c r="L134" s="50" t="s">
        <v>7</v>
      </c>
      <c r="M134" s="59"/>
      <c r="N134" s="58"/>
      <c r="O134" s="58"/>
      <c r="P134" s="60"/>
      <c r="Q134" s="58"/>
      <c r="R134" s="58"/>
      <c r="S134" s="60"/>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112">
        <f t="shared" si="6"/>
        <v>450.37</v>
      </c>
      <c r="BB134" s="61">
        <f t="shared" si="8"/>
        <v>450.37</v>
      </c>
      <c r="BC134" s="57" t="str">
        <f t="shared" si="9"/>
        <v>INR  Four Hundred &amp; Fifty  and Paise Thirty Seven Only</v>
      </c>
      <c r="BD134" s="72"/>
      <c r="BE134" s="80">
        <v>79</v>
      </c>
      <c r="BF134" s="115">
        <f t="shared" si="5"/>
        <v>89.36</v>
      </c>
      <c r="IE134" s="16"/>
      <c r="IF134" s="16"/>
      <c r="IG134" s="16"/>
      <c r="IH134" s="16"/>
      <c r="II134" s="16"/>
    </row>
    <row r="135" spans="1:243" s="15" customFormat="1" ht="64.5" customHeight="1">
      <c r="A135" s="65">
        <v>123</v>
      </c>
      <c r="B135" s="77" t="s">
        <v>432</v>
      </c>
      <c r="C135" s="68" t="s">
        <v>174</v>
      </c>
      <c r="D135" s="78">
        <v>110.88</v>
      </c>
      <c r="E135" s="79" t="s">
        <v>350</v>
      </c>
      <c r="F135" s="80">
        <v>42.99</v>
      </c>
      <c r="G135" s="58"/>
      <c r="H135" s="48"/>
      <c r="I135" s="47" t="s">
        <v>39</v>
      </c>
      <c r="J135" s="49">
        <f t="shared" si="7"/>
        <v>1</v>
      </c>
      <c r="K135" s="50" t="s">
        <v>64</v>
      </c>
      <c r="L135" s="50" t="s">
        <v>7</v>
      </c>
      <c r="M135" s="59"/>
      <c r="N135" s="58"/>
      <c r="O135" s="58"/>
      <c r="P135" s="60"/>
      <c r="Q135" s="58"/>
      <c r="R135" s="58"/>
      <c r="S135" s="60"/>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112">
        <f t="shared" si="6"/>
        <v>4766.73</v>
      </c>
      <c r="BB135" s="61">
        <f t="shared" si="8"/>
        <v>4766.73</v>
      </c>
      <c r="BC135" s="57" t="str">
        <f t="shared" si="9"/>
        <v>INR  Four Thousand Seven Hundred &amp; Sixty Six  and Paise Seventy Three Only</v>
      </c>
      <c r="BD135" s="72"/>
      <c r="BE135" s="80">
        <v>38</v>
      </c>
      <c r="BF135" s="115">
        <f t="shared" si="5"/>
        <v>42.99</v>
      </c>
      <c r="IE135" s="16"/>
      <c r="IF135" s="16"/>
      <c r="IG135" s="16"/>
      <c r="IH135" s="16"/>
      <c r="II135" s="16"/>
    </row>
    <row r="136" spans="1:243" s="15" customFormat="1" ht="62.25" customHeight="1">
      <c r="A136" s="65">
        <v>124</v>
      </c>
      <c r="B136" s="77" t="s">
        <v>659</v>
      </c>
      <c r="C136" s="68" t="s">
        <v>175</v>
      </c>
      <c r="D136" s="78">
        <v>110.88</v>
      </c>
      <c r="E136" s="79" t="s">
        <v>350</v>
      </c>
      <c r="F136" s="80">
        <v>42.99</v>
      </c>
      <c r="G136" s="58"/>
      <c r="H136" s="48"/>
      <c r="I136" s="47" t="s">
        <v>39</v>
      </c>
      <c r="J136" s="49">
        <f>IF(I136="Less(-)",-1,1)</f>
        <v>1</v>
      </c>
      <c r="K136" s="50" t="s">
        <v>64</v>
      </c>
      <c r="L136" s="50" t="s">
        <v>7</v>
      </c>
      <c r="M136" s="59"/>
      <c r="N136" s="58"/>
      <c r="O136" s="58"/>
      <c r="P136" s="60"/>
      <c r="Q136" s="58"/>
      <c r="R136" s="58"/>
      <c r="S136" s="60"/>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112">
        <f>total_amount_ba($B$2,$D$2,D136,F136,J136,K136,M136)</f>
        <v>4766.73</v>
      </c>
      <c r="BB136" s="61">
        <f>BA136+SUM(N136:AZ136)</f>
        <v>4766.73</v>
      </c>
      <c r="BC136" s="57" t="str">
        <f>SpellNumber(L136,BB136)</f>
        <v>INR  Four Thousand Seven Hundred &amp; Sixty Six  and Paise Seventy Three Only</v>
      </c>
      <c r="BD136" s="72"/>
      <c r="BE136" s="80">
        <v>38</v>
      </c>
      <c r="BF136" s="115">
        <f t="shared" si="5"/>
        <v>42.99</v>
      </c>
      <c r="IE136" s="16"/>
      <c r="IF136" s="16"/>
      <c r="IG136" s="16"/>
      <c r="IH136" s="16"/>
      <c r="II136" s="16"/>
    </row>
    <row r="137" spans="1:243" s="15" customFormat="1" ht="61.5" customHeight="1">
      <c r="A137" s="65">
        <v>125</v>
      </c>
      <c r="B137" s="77" t="s">
        <v>433</v>
      </c>
      <c r="C137" s="68" t="s">
        <v>176</v>
      </c>
      <c r="D137" s="78">
        <v>110.88</v>
      </c>
      <c r="E137" s="79" t="s">
        <v>350</v>
      </c>
      <c r="F137" s="80">
        <v>42.99</v>
      </c>
      <c r="G137" s="58"/>
      <c r="H137" s="48"/>
      <c r="I137" s="47" t="s">
        <v>39</v>
      </c>
      <c r="J137" s="49">
        <f t="shared" si="7"/>
        <v>1</v>
      </c>
      <c r="K137" s="50" t="s">
        <v>64</v>
      </c>
      <c r="L137" s="50" t="s">
        <v>7</v>
      </c>
      <c r="M137" s="59"/>
      <c r="N137" s="58"/>
      <c r="O137" s="58"/>
      <c r="P137" s="60"/>
      <c r="Q137" s="58"/>
      <c r="R137" s="58"/>
      <c r="S137" s="60"/>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4"/>
      <c r="BA137" s="112">
        <f t="shared" si="6"/>
        <v>4766.73</v>
      </c>
      <c r="BB137" s="61">
        <f t="shared" si="8"/>
        <v>4766.73</v>
      </c>
      <c r="BC137" s="57" t="str">
        <f t="shared" si="9"/>
        <v>INR  Four Thousand Seven Hundred &amp; Sixty Six  and Paise Seventy Three Only</v>
      </c>
      <c r="BD137" s="72"/>
      <c r="BE137" s="80">
        <v>38</v>
      </c>
      <c r="BF137" s="115">
        <f t="shared" si="5"/>
        <v>42.99</v>
      </c>
      <c r="IE137" s="16"/>
      <c r="IF137" s="16"/>
      <c r="IG137" s="16"/>
      <c r="IH137" s="16"/>
      <c r="II137" s="16"/>
    </row>
    <row r="138" spans="1:243" s="15" customFormat="1" ht="103.5" customHeight="1">
      <c r="A138" s="65">
        <v>126</v>
      </c>
      <c r="B138" s="77" t="s">
        <v>434</v>
      </c>
      <c r="C138" s="68" t="s">
        <v>177</v>
      </c>
      <c r="D138" s="78">
        <v>110.88</v>
      </c>
      <c r="E138" s="79" t="s">
        <v>350</v>
      </c>
      <c r="F138" s="80">
        <v>91.63</v>
      </c>
      <c r="G138" s="58"/>
      <c r="H138" s="48"/>
      <c r="I138" s="47" t="s">
        <v>39</v>
      </c>
      <c r="J138" s="49">
        <f t="shared" si="7"/>
        <v>1</v>
      </c>
      <c r="K138" s="50" t="s">
        <v>64</v>
      </c>
      <c r="L138" s="50" t="s">
        <v>7</v>
      </c>
      <c r="M138" s="59"/>
      <c r="N138" s="58"/>
      <c r="O138" s="58"/>
      <c r="P138" s="60"/>
      <c r="Q138" s="58"/>
      <c r="R138" s="58"/>
      <c r="S138" s="60"/>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c r="AY138" s="54"/>
      <c r="AZ138" s="54"/>
      <c r="BA138" s="112">
        <f t="shared" si="6"/>
        <v>10159.93</v>
      </c>
      <c r="BB138" s="61">
        <f t="shared" si="8"/>
        <v>10159.93</v>
      </c>
      <c r="BC138" s="57" t="str">
        <f t="shared" si="9"/>
        <v>INR  Ten Thousand One Hundred &amp; Fifty Nine  and Paise Ninety Three Only</v>
      </c>
      <c r="BD138" s="72"/>
      <c r="BE138" s="80">
        <v>81</v>
      </c>
      <c r="BF138" s="115">
        <f t="shared" si="5"/>
        <v>91.63</v>
      </c>
      <c r="BH138" s="62"/>
      <c r="IE138" s="16"/>
      <c r="IF138" s="16"/>
      <c r="IG138" s="16"/>
      <c r="IH138" s="16"/>
      <c r="II138" s="16"/>
    </row>
    <row r="139" spans="1:243" s="15" customFormat="1" ht="105" customHeight="1">
      <c r="A139" s="65">
        <v>127</v>
      </c>
      <c r="B139" s="77" t="s">
        <v>660</v>
      </c>
      <c r="C139" s="68" t="s">
        <v>178</v>
      </c>
      <c r="D139" s="78">
        <v>110.88</v>
      </c>
      <c r="E139" s="79" t="s">
        <v>350</v>
      </c>
      <c r="F139" s="80">
        <v>91.63</v>
      </c>
      <c r="G139" s="58"/>
      <c r="H139" s="48"/>
      <c r="I139" s="47" t="s">
        <v>39</v>
      </c>
      <c r="J139" s="49">
        <f t="shared" si="7"/>
        <v>1</v>
      </c>
      <c r="K139" s="50" t="s">
        <v>64</v>
      </c>
      <c r="L139" s="50" t="s">
        <v>7</v>
      </c>
      <c r="M139" s="59"/>
      <c r="N139" s="58"/>
      <c r="O139" s="58"/>
      <c r="P139" s="60"/>
      <c r="Q139" s="58"/>
      <c r="R139" s="58"/>
      <c r="S139" s="60"/>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112">
        <f t="shared" si="6"/>
        <v>10159.93</v>
      </c>
      <c r="BB139" s="61">
        <f t="shared" si="8"/>
        <v>10159.93</v>
      </c>
      <c r="BC139" s="57" t="str">
        <f t="shared" si="9"/>
        <v>INR  Ten Thousand One Hundred &amp; Fifty Nine  and Paise Ninety Three Only</v>
      </c>
      <c r="BD139" s="72"/>
      <c r="BE139" s="80">
        <v>81</v>
      </c>
      <c r="BF139" s="115">
        <f t="shared" si="5"/>
        <v>91.63</v>
      </c>
      <c r="IE139" s="16"/>
      <c r="IF139" s="16"/>
      <c r="IG139" s="16"/>
      <c r="IH139" s="16"/>
      <c r="II139" s="16"/>
    </row>
    <row r="140" spans="1:243" s="15" customFormat="1" ht="99.75">
      <c r="A140" s="65">
        <v>128</v>
      </c>
      <c r="B140" s="77" t="s">
        <v>435</v>
      </c>
      <c r="C140" s="68" t="s">
        <v>179</v>
      </c>
      <c r="D140" s="78">
        <v>110.88</v>
      </c>
      <c r="E140" s="79" t="s">
        <v>350</v>
      </c>
      <c r="F140" s="80">
        <v>91.63</v>
      </c>
      <c r="G140" s="58"/>
      <c r="H140" s="48"/>
      <c r="I140" s="47" t="s">
        <v>39</v>
      </c>
      <c r="J140" s="49">
        <f>IF(I140="Less(-)",-1,1)</f>
        <v>1</v>
      </c>
      <c r="K140" s="50" t="s">
        <v>64</v>
      </c>
      <c r="L140" s="50" t="s">
        <v>7</v>
      </c>
      <c r="M140" s="59"/>
      <c r="N140" s="58"/>
      <c r="O140" s="58"/>
      <c r="P140" s="60"/>
      <c r="Q140" s="58"/>
      <c r="R140" s="58"/>
      <c r="S140" s="60"/>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112">
        <f>total_amount_ba($B$2,$D$2,D140,F140,J140,K140,M140)</f>
        <v>10159.93</v>
      </c>
      <c r="BB140" s="61">
        <f>BA140+SUM(N140:AZ140)</f>
        <v>10159.93</v>
      </c>
      <c r="BC140" s="57" t="str">
        <f>SpellNumber(L140,BB140)</f>
        <v>INR  Ten Thousand One Hundred &amp; Fifty Nine  and Paise Ninety Three Only</v>
      </c>
      <c r="BD140" s="72"/>
      <c r="BE140" s="80">
        <v>81</v>
      </c>
      <c r="BF140" s="115">
        <f t="shared" si="5"/>
        <v>91.63</v>
      </c>
      <c r="IE140" s="16"/>
      <c r="IF140" s="16"/>
      <c r="IG140" s="16"/>
      <c r="IH140" s="16"/>
      <c r="II140" s="16"/>
    </row>
    <row r="141" spans="1:243" s="15" customFormat="1" ht="228">
      <c r="A141" s="65">
        <v>129</v>
      </c>
      <c r="B141" s="77" t="s">
        <v>436</v>
      </c>
      <c r="C141" s="68" t="s">
        <v>180</v>
      </c>
      <c r="D141" s="78">
        <v>12.87</v>
      </c>
      <c r="E141" s="79" t="s">
        <v>438</v>
      </c>
      <c r="F141" s="80">
        <v>1705.85</v>
      </c>
      <c r="G141" s="58"/>
      <c r="H141" s="48"/>
      <c r="I141" s="47" t="s">
        <v>39</v>
      </c>
      <c r="J141" s="49">
        <f t="shared" si="7"/>
        <v>1</v>
      </c>
      <c r="K141" s="50" t="s">
        <v>64</v>
      </c>
      <c r="L141" s="50" t="s">
        <v>7</v>
      </c>
      <c r="M141" s="59"/>
      <c r="N141" s="58"/>
      <c r="O141" s="58"/>
      <c r="P141" s="60"/>
      <c r="Q141" s="58"/>
      <c r="R141" s="58"/>
      <c r="S141" s="60"/>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c r="AW141" s="54"/>
      <c r="AX141" s="54"/>
      <c r="AY141" s="54"/>
      <c r="AZ141" s="54"/>
      <c r="BA141" s="112">
        <f t="shared" si="6"/>
        <v>21954.29</v>
      </c>
      <c r="BB141" s="61">
        <f t="shared" si="8"/>
        <v>21954.29</v>
      </c>
      <c r="BC141" s="57" t="str">
        <f t="shared" si="9"/>
        <v>INR  Twenty One Thousand Nine Hundred &amp; Fifty Four  and Paise Twenty Nine Only</v>
      </c>
      <c r="BD141" s="72"/>
      <c r="BE141" s="80">
        <v>1508</v>
      </c>
      <c r="BF141" s="115">
        <f t="shared" si="5"/>
        <v>1705.85</v>
      </c>
      <c r="IE141" s="16"/>
      <c r="IF141" s="16"/>
      <c r="IG141" s="16"/>
      <c r="IH141" s="16"/>
      <c r="II141" s="16"/>
    </row>
    <row r="142" spans="1:243" s="15" customFormat="1" ht="228">
      <c r="A142" s="65">
        <v>130</v>
      </c>
      <c r="B142" s="77" t="s">
        <v>661</v>
      </c>
      <c r="C142" s="68" t="s">
        <v>181</v>
      </c>
      <c r="D142" s="78">
        <v>12.87</v>
      </c>
      <c r="E142" s="79" t="s">
        <v>438</v>
      </c>
      <c r="F142" s="80">
        <v>1726.32</v>
      </c>
      <c r="G142" s="58"/>
      <c r="H142" s="48"/>
      <c r="I142" s="47" t="s">
        <v>39</v>
      </c>
      <c r="J142" s="49">
        <f>IF(I142="Less(-)",-1,1)</f>
        <v>1</v>
      </c>
      <c r="K142" s="50" t="s">
        <v>64</v>
      </c>
      <c r="L142" s="50" t="s">
        <v>7</v>
      </c>
      <c r="M142" s="59"/>
      <c r="N142" s="58"/>
      <c r="O142" s="58"/>
      <c r="P142" s="60"/>
      <c r="Q142" s="58"/>
      <c r="R142" s="58"/>
      <c r="S142" s="60"/>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112">
        <f>total_amount_ba($B$2,$D$2,D142,F142,J142,K142,M142)</f>
        <v>22217.74</v>
      </c>
      <c r="BB142" s="61">
        <f>BA142+SUM(N142:AZ142)</f>
        <v>22217.74</v>
      </c>
      <c r="BC142" s="57" t="str">
        <f>SpellNumber(L142,BB142)</f>
        <v>INR  Twenty Two Thousand Two Hundred &amp; Seventeen  and Paise Seventy Four Only</v>
      </c>
      <c r="BD142" s="72"/>
      <c r="BE142" s="80">
        <v>1526.1</v>
      </c>
      <c r="BF142" s="115">
        <f t="shared" si="5"/>
        <v>1726.32</v>
      </c>
      <c r="IE142" s="16"/>
      <c r="IF142" s="16"/>
      <c r="IG142" s="16"/>
      <c r="IH142" s="16"/>
      <c r="II142" s="16"/>
    </row>
    <row r="143" spans="1:243" s="15" customFormat="1" ht="228">
      <c r="A143" s="65">
        <v>131</v>
      </c>
      <c r="B143" s="77" t="s">
        <v>437</v>
      </c>
      <c r="C143" s="68" t="s">
        <v>182</v>
      </c>
      <c r="D143" s="78">
        <v>12.87</v>
      </c>
      <c r="E143" s="79" t="s">
        <v>438</v>
      </c>
      <c r="F143" s="80">
        <v>1747.04</v>
      </c>
      <c r="G143" s="58"/>
      <c r="H143" s="48"/>
      <c r="I143" s="47" t="s">
        <v>39</v>
      </c>
      <c r="J143" s="49">
        <f>IF(I143="Less(-)",-1,1)</f>
        <v>1</v>
      </c>
      <c r="K143" s="50" t="s">
        <v>64</v>
      </c>
      <c r="L143" s="50" t="s">
        <v>7</v>
      </c>
      <c r="M143" s="59"/>
      <c r="N143" s="58"/>
      <c r="O143" s="58"/>
      <c r="P143" s="60"/>
      <c r="Q143" s="58"/>
      <c r="R143" s="58"/>
      <c r="S143" s="60"/>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112">
        <f>total_amount_ba($B$2,$D$2,D143,F143,J143,K143,M143)</f>
        <v>22484.4</v>
      </c>
      <c r="BB143" s="61">
        <f>BA143+SUM(N143:AZ143)</f>
        <v>22484.4</v>
      </c>
      <c r="BC143" s="57" t="str">
        <f>SpellNumber(L143,BB143)</f>
        <v>INR  Twenty Two Thousand Four Hundred &amp; Eighty Four  and Paise Forty Only</v>
      </c>
      <c r="BD143" s="72"/>
      <c r="BE143" s="80">
        <v>1544.41</v>
      </c>
      <c r="BF143" s="115">
        <f aca="true" t="shared" si="10" ref="BF143:BF206">BE143*1.12*1.01</f>
        <v>1747.04</v>
      </c>
      <c r="IE143" s="16"/>
      <c r="IF143" s="16"/>
      <c r="IG143" s="16"/>
      <c r="IH143" s="16"/>
      <c r="II143" s="16"/>
    </row>
    <row r="144" spans="1:243" s="15" customFormat="1" ht="242.25">
      <c r="A144" s="65">
        <v>132</v>
      </c>
      <c r="B144" s="77" t="s">
        <v>439</v>
      </c>
      <c r="C144" s="68" t="s">
        <v>183</v>
      </c>
      <c r="D144" s="78">
        <v>92</v>
      </c>
      <c r="E144" s="79" t="s">
        <v>438</v>
      </c>
      <c r="F144" s="80">
        <v>2487.51</v>
      </c>
      <c r="G144" s="58"/>
      <c r="H144" s="48"/>
      <c r="I144" s="47" t="s">
        <v>39</v>
      </c>
      <c r="J144" s="49">
        <f>IF(I144="Less(-)",-1,1)</f>
        <v>1</v>
      </c>
      <c r="K144" s="50" t="s">
        <v>64</v>
      </c>
      <c r="L144" s="50" t="s">
        <v>7</v>
      </c>
      <c r="M144" s="59"/>
      <c r="N144" s="58"/>
      <c r="O144" s="58"/>
      <c r="P144" s="60"/>
      <c r="Q144" s="58"/>
      <c r="R144" s="58"/>
      <c r="S144" s="60"/>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112">
        <f>total_amount_ba($B$2,$D$2,D144,F144,J144,K144,M144)</f>
        <v>228850.92</v>
      </c>
      <c r="BB144" s="61">
        <f>BA144+SUM(N144:AZ144)</f>
        <v>228850.92</v>
      </c>
      <c r="BC144" s="57" t="str">
        <f>SpellNumber(L144,BB144)</f>
        <v>INR  Two Lakh Twenty Eight Thousand Eight Hundred &amp; Fifty  and Paise Ninety Two Only</v>
      </c>
      <c r="BD144" s="72"/>
      <c r="BE144" s="80">
        <v>2199</v>
      </c>
      <c r="BF144" s="115">
        <f t="shared" si="10"/>
        <v>2487.51</v>
      </c>
      <c r="IE144" s="16"/>
      <c r="IF144" s="16"/>
      <c r="IG144" s="16"/>
      <c r="IH144" s="16"/>
      <c r="II144" s="16"/>
    </row>
    <row r="145" spans="1:243" s="15" customFormat="1" ht="242.25">
      <c r="A145" s="65">
        <v>133</v>
      </c>
      <c r="B145" s="77" t="s">
        <v>662</v>
      </c>
      <c r="C145" s="68" t="s">
        <v>184</v>
      </c>
      <c r="D145" s="78">
        <v>92</v>
      </c>
      <c r="E145" s="79" t="s">
        <v>438</v>
      </c>
      <c r="F145" s="80">
        <v>2517.36</v>
      </c>
      <c r="G145" s="58"/>
      <c r="H145" s="48"/>
      <c r="I145" s="47" t="s">
        <v>39</v>
      </c>
      <c r="J145" s="49">
        <f>IF(I145="Less(-)",-1,1)</f>
        <v>1</v>
      </c>
      <c r="K145" s="50" t="s">
        <v>64</v>
      </c>
      <c r="L145" s="50" t="s">
        <v>7</v>
      </c>
      <c r="M145" s="59"/>
      <c r="N145" s="58"/>
      <c r="O145" s="58"/>
      <c r="P145" s="60"/>
      <c r="Q145" s="58"/>
      <c r="R145" s="58"/>
      <c r="S145" s="60"/>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112">
        <f>total_amount_ba($B$2,$D$2,D145,F145,J145,K145,M145)</f>
        <v>231597.12</v>
      </c>
      <c r="BB145" s="61">
        <f>BA145+SUM(N145:AZ145)</f>
        <v>231597.12</v>
      </c>
      <c r="BC145" s="57" t="str">
        <f>SpellNumber(L145,BB145)</f>
        <v>INR  Two Lakh Thirty One Thousand Five Hundred &amp; Ninety Seven  and Paise Twelve Only</v>
      </c>
      <c r="BD145" s="72"/>
      <c r="BE145" s="80">
        <v>2225.39</v>
      </c>
      <c r="BF145" s="115">
        <f t="shared" si="10"/>
        <v>2517.36</v>
      </c>
      <c r="IE145" s="16"/>
      <c r="IF145" s="16"/>
      <c r="IG145" s="16"/>
      <c r="IH145" s="16"/>
      <c r="II145" s="16"/>
    </row>
    <row r="146" spans="1:243" s="15" customFormat="1" ht="160.5" customHeight="1">
      <c r="A146" s="65">
        <v>134</v>
      </c>
      <c r="B146" s="77" t="s">
        <v>511</v>
      </c>
      <c r="C146" s="68" t="s">
        <v>185</v>
      </c>
      <c r="D146" s="78">
        <v>262</v>
      </c>
      <c r="E146" s="79" t="s">
        <v>512</v>
      </c>
      <c r="F146" s="80">
        <v>10267.9</v>
      </c>
      <c r="G146" s="58"/>
      <c r="H146" s="48"/>
      <c r="I146" s="47" t="s">
        <v>39</v>
      </c>
      <c r="J146" s="49">
        <f>IF(I146="Less(-)",-1,1)</f>
        <v>1</v>
      </c>
      <c r="K146" s="50" t="s">
        <v>64</v>
      </c>
      <c r="L146" s="50" t="s">
        <v>7</v>
      </c>
      <c r="M146" s="59"/>
      <c r="N146" s="58"/>
      <c r="O146" s="58"/>
      <c r="P146" s="60"/>
      <c r="Q146" s="58"/>
      <c r="R146" s="58"/>
      <c r="S146" s="60"/>
      <c r="T146" s="54"/>
      <c r="U146" s="54"/>
      <c r="V146" s="54"/>
      <c r="W146" s="54"/>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4"/>
      <c r="AY146" s="54"/>
      <c r="AZ146" s="54"/>
      <c r="BA146" s="112">
        <f>total_amount_ba($B$2,$D$2,D146,F146,J146,K146,M146)</f>
        <v>2690189.8</v>
      </c>
      <c r="BB146" s="61">
        <f>BA146+SUM(N146:AZ146)</f>
        <v>2690189.8</v>
      </c>
      <c r="BC146" s="57" t="str">
        <f>SpellNumber(L146,BB146)</f>
        <v>INR  Twenty Six Lakh Ninety Thousand One Hundred &amp; Eighty Nine  and Paise Eighty Only</v>
      </c>
      <c r="BD146" s="72"/>
      <c r="BE146" s="80">
        <v>9077</v>
      </c>
      <c r="BF146" s="115">
        <f t="shared" si="10"/>
        <v>10267.9</v>
      </c>
      <c r="IE146" s="16"/>
      <c r="IF146" s="16"/>
      <c r="IG146" s="16"/>
      <c r="IH146" s="16"/>
      <c r="II146" s="16"/>
    </row>
    <row r="147" spans="1:243" s="15" customFormat="1" ht="252.75" customHeight="1">
      <c r="A147" s="65">
        <v>135</v>
      </c>
      <c r="B147" s="77" t="s">
        <v>440</v>
      </c>
      <c r="C147" s="68" t="s">
        <v>186</v>
      </c>
      <c r="D147" s="78">
        <v>660</v>
      </c>
      <c r="E147" s="79" t="s">
        <v>251</v>
      </c>
      <c r="F147" s="80">
        <v>1865.35</v>
      </c>
      <c r="G147" s="58"/>
      <c r="H147" s="48"/>
      <c r="I147" s="47" t="s">
        <v>39</v>
      </c>
      <c r="J147" s="49">
        <f t="shared" si="7"/>
        <v>1</v>
      </c>
      <c r="K147" s="50" t="s">
        <v>64</v>
      </c>
      <c r="L147" s="50" t="s">
        <v>7</v>
      </c>
      <c r="M147" s="59"/>
      <c r="N147" s="58"/>
      <c r="O147" s="58"/>
      <c r="P147" s="60"/>
      <c r="Q147" s="58"/>
      <c r="R147" s="58"/>
      <c r="S147" s="60"/>
      <c r="T147" s="54"/>
      <c r="U147" s="54"/>
      <c r="V147" s="54"/>
      <c r="W147" s="54"/>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4"/>
      <c r="AW147" s="54"/>
      <c r="AX147" s="54"/>
      <c r="AY147" s="54"/>
      <c r="AZ147" s="54"/>
      <c r="BA147" s="112">
        <f aca="true" t="shared" si="11" ref="BA147:BA185">total_amount_ba($B$2,$D$2,D147,F147,J147,K147,M147)</f>
        <v>1231131</v>
      </c>
      <c r="BB147" s="61">
        <f t="shared" si="8"/>
        <v>1231131</v>
      </c>
      <c r="BC147" s="57" t="str">
        <f t="shared" si="9"/>
        <v>INR  Twelve Lakh Thirty One Thousand One Hundred &amp; Thirty One  Only</v>
      </c>
      <c r="BD147" s="72"/>
      <c r="BE147" s="80">
        <v>1649</v>
      </c>
      <c r="BF147" s="115">
        <f t="shared" si="10"/>
        <v>1865.35</v>
      </c>
      <c r="IE147" s="16"/>
      <c r="IF147" s="16"/>
      <c r="IG147" s="16"/>
      <c r="IH147" s="16"/>
      <c r="II147" s="16"/>
    </row>
    <row r="148" spans="1:243" s="15" customFormat="1" ht="63.75" customHeight="1">
      <c r="A148" s="65">
        <v>136</v>
      </c>
      <c r="B148" s="77" t="s">
        <v>441</v>
      </c>
      <c r="C148" s="68" t="s">
        <v>187</v>
      </c>
      <c r="D148" s="78">
        <v>6</v>
      </c>
      <c r="E148" s="88" t="s">
        <v>248</v>
      </c>
      <c r="F148" s="80">
        <v>4284.99</v>
      </c>
      <c r="G148" s="58"/>
      <c r="H148" s="48"/>
      <c r="I148" s="47" t="s">
        <v>39</v>
      </c>
      <c r="J148" s="49">
        <f t="shared" si="7"/>
        <v>1</v>
      </c>
      <c r="K148" s="50" t="s">
        <v>64</v>
      </c>
      <c r="L148" s="50" t="s">
        <v>7</v>
      </c>
      <c r="M148" s="59"/>
      <c r="N148" s="58"/>
      <c r="O148" s="58"/>
      <c r="P148" s="60"/>
      <c r="Q148" s="58"/>
      <c r="R148" s="58"/>
      <c r="S148" s="60"/>
      <c r="T148" s="54"/>
      <c r="U148" s="54"/>
      <c r="V148" s="54"/>
      <c r="W148" s="54"/>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54"/>
      <c r="AW148" s="54"/>
      <c r="AX148" s="54"/>
      <c r="AY148" s="54"/>
      <c r="AZ148" s="54"/>
      <c r="BA148" s="112">
        <f t="shared" si="11"/>
        <v>25709.94</v>
      </c>
      <c r="BB148" s="61">
        <f t="shared" si="8"/>
        <v>25709.94</v>
      </c>
      <c r="BC148" s="57" t="str">
        <f t="shared" si="9"/>
        <v>INR  Twenty Five Thousand Seven Hundred &amp; Nine  and Paise Ninety Four Only</v>
      </c>
      <c r="BD148" s="72"/>
      <c r="BE148" s="80">
        <v>3788</v>
      </c>
      <c r="BF148" s="115">
        <f t="shared" si="10"/>
        <v>4284.99</v>
      </c>
      <c r="IE148" s="16"/>
      <c r="IF148" s="16"/>
      <c r="IG148" s="16"/>
      <c r="IH148" s="16"/>
      <c r="II148" s="16"/>
    </row>
    <row r="149" spans="1:243" s="15" customFormat="1" ht="225" customHeight="1">
      <c r="A149" s="65">
        <v>137</v>
      </c>
      <c r="B149" s="77" t="s">
        <v>442</v>
      </c>
      <c r="C149" s="68" t="s">
        <v>188</v>
      </c>
      <c r="D149" s="78">
        <v>45</v>
      </c>
      <c r="E149" s="79" t="s">
        <v>247</v>
      </c>
      <c r="F149" s="80">
        <v>200.22</v>
      </c>
      <c r="G149" s="58"/>
      <c r="H149" s="48"/>
      <c r="I149" s="47" t="s">
        <v>39</v>
      </c>
      <c r="J149" s="49">
        <f>IF(I149="Less(-)",-1,1)</f>
        <v>1</v>
      </c>
      <c r="K149" s="50" t="s">
        <v>64</v>
      </c>
      <c r="L149" s="50" t="s">
        <v>7</v>
      </c>
      <c r="M149" s="59"/>
      <c r="N149" s="58"/>
      <c r="O149" s="58"/>
      <c r="P149" s="60"/>
      <c r="Q149" s="58"/>
      <c r="R149" s="58"/>
      <c r="S149" s="60"/>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112">
        <f>total_amount_ba($B$2,$D$2,D149,F149,J149,K149,M149)</f>
        <v>9009.9</v>
      </c>
      <c r="BB149" s="61">
        <f>BA149+SUM(N149:AZ149)</f>
        <v>9009.9</v>
      </c>
      <c r="BC149" s="57" t="str">
        <f>SpellNumber(L149,BB149)</f>
        <v>INR  Nine Thousand  &amp;Nine  and Paise Ninety Only</v>
      </c>
      <c r="BD149" s="72"/>
      <c r="BE149" s="80">
        <v>177</v>
      </c>
      <c r="BF149" s="115">
        <f t="shared" si="10"/>
        <v>200.22</v>
      </c>
      <c r="IE149" s="16"/>
      <c r="IF149" s="16"/>
      <c r="IG149" s="16"/>
      <c r="IH149" s="16"/>
      <c r="II149" s="16"/>
    </row>
    <row r="150" spans="1:243" s="15" customFormat="1" ht="222" customHeight="1">
      <c r="A150" s="65">
        <v>138</v>
      </c>
      <c r="B150" s="77" t="s">
        <v>443</v>
      </c>
      <c r="C150" s="68" t="s">
        <v>189</v>
      </c>
      <c r="D150" s="78">
        <v>100</v>
      </c>
      <c r="E150" s="79" t="s">
        <v>247</v>
      </c>
      <c r="F150" s="80">
        <v>145.92</v>
      </c>
      <c r="G150" s="58"/>
      <c r="H150" s="48"/>
      <c r="I150" s="47" t="s">
        <v>39</v>
      </c>
      <c r="J150" s="49">
        <f t="shared" si="7"/>
        <v>1</v>
      </c>
      <c r="K150" s="50" t="s">
        <v>64</v>
      </c>
      <c r="L150" s="50" t="s">
        <v>7</v>
      </c>
      <c r="M150" s="59"/>
      <c r="N150" s="58"/>
      <c r="O150" s="58"/>
      <c r="P150" s="60"/>
      <c r="Q150" s="58"/>
      <c r="R150" s="58"/>
      <c r="S150" s="60"/>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c r="AW150" s="54"/>
      <c r="AX150" s="54"/>
      <c r="AY150" s="54"/>
      <c r="AZ150" s="54"/>
      <c r="BA150" s="112">
        <f t="shared" si="11"/>
        <v>14592</v>
      </c>
      <c r="BB150" s="61">
        <f t="shared" si="8"/>
        <v>14592</v>
      </c>
      <c r="BC150" s="57" t="str">
        <f t="shared" si="9"/>
        <v>INR  Fourteen Thousand Five Hundred &amp; Ninety Two  Only</v>
      </c>
      <c r="BD150" s="72"/>
      <c r="BE150" s="80">
        <v>129</v>
      </c>
      <c r="BF150" s="115">
        <f t="shared" si="10"/>
        <v>145.92</v>
      </c>
      <c r="IE150" s="16"/>
      <c r="IF150" s="16"/>
      <c r="IG150" s="16"/>
      <c r="IH150" s="16"/>
      <c r="II150" s="16"/>
    </row>
    <row r="151" spans="1:243" s="15" customFormat="1" ht="228" customHeight="1">
      <c r="A151" s="65">
        <v>139</v>
      </c>
      <c r="B151" s="77" t="s">
        <v>322</v>
      </c>
      <c r="C151" s="68" t="s">
        <v>190</v>
      </c>
      <c r="D151" s="78">
        <v>40</v>
      </c>
      <c r="E151" s="79" t="s">
        <v>247</v>
      </c>
      <c r="F151" s="80">
        <v>154.97</v>
      </c>
      <c r="G151" s="58"/>
      <c r="H151" s="48"/>
      <c r="I151" s="47" t="s">
        <v>39</v>
      </c>
      <c r="J151" s="49">
        <f aca="true" t="shared" si="12" ref="J151:J195">IF(I151="Less(-)",-1,1)</f>
        <v>1</v>
      </c>
      <c r="K151" s="50" t="s">
        <v>64</v>
      </c>
      <c r="L151" s="50" t="s">
        <v>7</v>
      </c>
      <c r="M151" s="59"/>
      <c r="N151" s="58"/>
      <c r="O151" s="58"/>
      <c r="P151" s="60"/>
      <c r="Q151" s="58"/>
      <c r="R151" s="58"/>
      <c r="S151" s="60"/>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c r="AY151" s="54"/>
      <c r="AZ151" s="54"/>
      <c r="BA151" s="112">
        <f t="shared" si="11"/>
        <v>6198.8</v>
      </c>
      <c r="BB151" s="61">
        <f aca="true" t="shared" si="13" ref="BB151:BB195">BA151+SUM(N151:AZ151)</f>
        <v>6198.8</v>
      </c>
      <c r="BC151" s="57" t="str">
        <f aca="true" t="shared" si="14" ref="BC151:BC195">SpellNumber(L151,BB151)</f>
        <v>INR  Six Thousand One Hundred &amp; Ninety Eight  and Paise Eighty Only</v>
      </c>
      <c r="BD151" s="72"/>
      <c r="BE151" s="80">
        <v>137</v>
      </c>
      <c r="BF151" s="115">
        <f t="shared" si="10"/>
        <v>154.97</v>
      </c>
      <c r="IE151" s="16"/>
      <c r="IF151" s="16"/>
      <c r="IG151" s="16"/>
      <c r="IH151" s="16"/>
      <c r="II151" s="16"/>
    </row>
    <row r="152" spans="1:243" s="15" customFormat="1" ht="237" customHeight="1">
      <c r="A152" s="65">
        <v>140</v>
      </c>
      <c r="B152" s="77" t="s">
        <v>444</v>
      </c>
      <c r="C152" s="68" t="s">
        <v>191</v>
      </c>
      <c r="D152" s="78">
        <v>90</v>
      </c>
      <c r="E152" s="79" t="s">
        <v>247</v>
      </c>
      <c r="F152" s="80">
        <v>178.73</v>
      </c>
      <c r="G152" s="58"/>
      <c r="H152" s="48"/>
      <c r="I152" s="47" t="s">
        <v>39</v>
      </c>
      <c r="J152" s="49">
        <f t="shared" si="12"/>
        <v>1</v>
      </c>
      <c r="K152" s="50" t="s">
        <v>64</v>
      </c>
      <c r="L152" s="50" t="s">
        <v>7</v>
      </c>
      <c r="M152" s="59"/>
      <c r="N152" s="58"/>
      <c r="O152" s="58"/>
      <c r="P152" s="60"/>
      <c r="Q152" s="58"/>
      <c r="R152" s="58"/>
      <c r="S152" s="60"/>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112">
        <f t="shared" si="11"/>
        <v>16085.7</v>
      </c>
      <c r="BB152" s="61">
        <f t="shared" si="13"/>
        <v>16085.7</v>
      </c>
      <c r="BC152" s="57" t="str">
        <f t="shared" si="14"/>
        <v>INR  Sixteen Thousand  &amp;Eighty Five  and Paise Seventy Only</v>
      </c>
      <c r="BD152" s="72"/>
      <c r="BE152" s="80">
        <v>158</v>
      </c>
      <c r="BF152" s="115">
        <f t="shared" si="10"/>
        <v>178.73</v>
      </c>
      <c r="IE152" s="16"/>
      <c r="IF152" s="16"/>
      <c r="IG152" s="16"/>
      <c r="IH152" s="16"/>
      <c r="II152" s="16"/>
    </row>
    <row r="153" spans="1:243" s="15" customFormat="1" ht="71.25" customHeight="1">
      <c r="A153" s="65">
        <v>141</v>
      </c>
      <c r="B153" s="77" t="s">
        <v>445</v>
      </c>
      <c r="C153" s="68" t="s">
        <v>192</v>
      </c>
      <c r="D153" s="78">
        <v>5</v>
      </c>
      <c r="E153" s="79" t="s">
        <v>248</v>
      </c>
      <c r="F153" s="80">
        <v>1423.05</v>
      </c>
      <c r="G153" s="58"/>
      <c r="H153" s="48"/>
      <c r="I153" s="47" t="s">
        <v>39</v>
      </c>
      <c r="J153" s="49">
        <f>IF(I153="Less(-)",-1,1)</f>
        <v>1</v>
      </c>
      <c r="K153" s="50" t="s">
        <v>64</v>
      </c>
      <c r="L153" s="50" t="s">
        <v>7</v>
      </c>
      <c r="M153" s="59"/>
      <c r="N153" s="58"/>
      <c r="O153" s="58"/>
      <c r="P153" s="60"/>
      <c r="Q153" s="58"/>
      <c r="R153" s="58"/>
      <c r="S153" s="60"/>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112">
        <f>total_amount_ba($B$2,$D$2,D153,F153,J153,K153,M153)</f>
        <v>7115.25</v>
      </c>
      <c r="BB153" s="61">
        <f>BA153+SUM(N153:AZ153)</f>
        <v>7115.25</v>
      </c>
      <c r="BC153" s="57" t="str">
        <f>SpellNumber(L153,BB153)</f>
        <v>INR  Seven Thousand One Hundred &amp; Fifteen  and Paise Twenty Five Only</v>
      </c>
      <c r="BD153" s="72"/>
      <c r="BE153" s="80">
        <v>1258</v>
      </c>
      <c r="BF153" s="115">
        <f t="shared" si="10"/>
        <v>1423.05</v>
      </c>
      <c r="IE153" s="16"/>
      <c r="IF153" s="16"/>
      <c r="IG153" s="16"/>
      <c r="IH153" s="16"/>
      <c r="II153" s="16"/>
    </row>
    <row r="154" spans="1:243" s="15" customFormat="1" ht="67.5" customHeight="1">
      <c r="A154" s="65">
        <v>142</v>
      </c>
      <c r="B154" s="77" t="s">
        <v>446</v>
      </c>
      <c r="C154" s="68" t="s">
        <v>193</v>
      </c>
      <c r="D154" s="78">
        <v>8</v>
      </c>
      <c r="E154" s="79" t="s">
        <v>248</v>
      </c>
      <c r="F154" s="80">
        <v>1031.65</v>
      </c>
      <c r="G154" s="58"/>
      <c r="H154" s="48"/>
      <c r="I154" s="47" t="s">
        <v>39</v>
      </c>
      <c r="J154" s="49">
        <f t="shared" si="12"/>
        <v>1</v>
      </c>
      <c r="K154" s="50" t="s">
        <v>64</v>
      </c>
      <c r="L154" s="50" t="s">
        <v>7</v>
      </c>
      <c r="M154" s="59"/>
      <c r="N154" s="58"/>
      <c r="O154" s="58"/>
      <c r="P154" s="60"/>
      <c r="Q154" s="58"/>
      <c r="R154" s="58"/>
      <c r="S154" s="60"/>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112">
        <f t="shared" si="11"/>
        <v>8253.2</v>
      </c>
      <c r="BB154" s="61">
        <f t="shared" si="13"/>
        <v>8253.2</v>
      </c>
      <c r="BC154" s="57" t="str">
        <f t="shared" si="14"/>
        <v>INR  Eight Thousand Two Hundred &amp; Fifty Three  and Paise Twenty Only</v>
      </c>
      <c r="BD154" s="72"/>
      <c r="BE154" s="80">
        <v>912</v>
      </c>
      <c r="BF154" s="115">
        <f t="shared" si="10"/>
        <v>1031.65</v>
      </c>
      <c r="IE154" s="16"/>
      <c r="IF154" s="16"/>
      <c r="IG154" s="16"/>
      <c r="IH154" s="16"/>
      <c r="II154" s="16"/>
    </row>
    <row r="155" spans="1:243" s="15" customFormat="1" ht="66" customHeight="1">
      <c r="A155" s="65">
        <v>143</v>
      </c>
      <c r="B155" s="77" t="s">
        <v>447</v>
      </c>
      <c r="C155" s="68" t="s">
        <v>194</v>
      </c>
      <c r="D155" s="78">
        <v>98</v>
      </c>
      <c r="E155" s="81" t="s">
        <v>261</v>
      </c>
      <c r="F155" s="79">
        <v>221.72</v>
      </c>
      <c r="G155" s="58"/>
      <c r="H155" s="48"/>
      <c r="I155" s="47" t="s">
        <v>39</v>
      </c>
      <c r="J155" s="49">
        <f t="shared" si="12"/>
        <v>1</v>
      </c>
      <c r="K155" s="50" t="s">
        <v>64</v>
      </c>
      <c r="L155" s="50" t="s">
        <v>7</v>
      </c>
      <c r="M155" s="59"/>
      <c r="N155" s="58"/>
      <c r="O155" s="58"/>
      <c r="P155" s="60"/>
      <c r="Q155" s="58"/>
      <c r="R155" s="58"/>
      <c r="S155" s="60"/>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4"/>
      <c r="AW155" s="54"/>
      <c r="AX155" s="54"/>
      <c r="AY155" s="54"/>
      <c r="AZ155" s="54"/>
      <c r="BA155" s="112">
        <f t="shared" si="11"/>
        <v>21728.56</v>
      </c>
      <c r="BB155" s="61">
        <f t="shared" si="13"/>
        <v>21728.56</v>
      </c>
      <c r="BC155" s="57" t="str">
        <f t="shared" si="14"/>
        <v>INR  Twenty One Thousand Seven Hundred &amp; Twenty Eight  and Paise Fifty Six Only</v>
      </c>
      <c r="BD155" s="72"/>
      <c r="BE155" s="79">
        <v>196</v>
      </c>
      <c r="BF155" s="115">
        <f t="shared" si="10"/>
        <v>221.72</v>
      </c>
      <c r="IE155" s="16"/>
      <c r="IF155" s="16"/>
      <c r="IG155" s="16"/>
      <c r="IH155" s="16"/>
      <c r="II155" s="16"/>
    </row>
    <row r="156" spans="1:243" s="15" customFormat="1" ht="72" customHeight="1">
      <c r="A156" s="65">
        <v>144</v>
      </c>
      <c r="B156" s="77" t="s">
        <v>448</v>
      </c>
      <c r="C156" s="68" t="s">
        <v>195</v>
      </c>
      <c r="D156" s="78">
        <v>2</v>
      </c>
      <c r="E156" s="86" t="s">
        <v>248</v>
      </c>
      <c r="F156" s="89">
        <v>52.04</v>
      </c>
      <c r="G156" s="58"/>
      <c r="H156" s="48"/>
      <c r="I156" s="47" t="s">
        <v>39</v>
      </c>
      <c r="J156" s="49">
        <f>IF(I156="Less(-)",-1,1)</f>
        <v>1</v>
      </c>
      <c r="K156" s="50" t="s">
        <v>64</v>
      </c>
      <c r="L156" s="50" t="s">
        <v>7</v>
      </c>
      <c r="M156" s="59"/>
      <c r="N156" s="58"/>
      <c r="O156" s="58"/>
      <c r="P156" s="60"/>
      <c r="Q156" s="58"/>
      <c r="R156" s="58"/>
      <c r="S156" s="60"/>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112">
        <f>total_amount_ba($B$2,$D$2,D156,F156,J156,K156,M156)</f>
        <v>104.08</v>
      </c>
      <c r="BB156" s="61">
        <f>BA156+SUM(N156:AZ156)</f>
        <v>104.08</v>
      </c>
      <c r="BC156" s="57" t="str">
        <f>SpellNumber(L156,BB156)</f>
        <v>INR  One Hundred &amp; Four  and Paise Eight Only</v>
      </c>
      <c r="BD156" s="72"/>
      <c r="BE156" s="89">
        <v>46</v>
      </c>
      <c r="BF156" s="115">
        <f t="shared" si="10"/>
        <v>52.04</v>
      </c>
      <c r="IE156" s="16"/>
      <c r="IF156" s="16"/>
      <c r="IG156" s="16"/>
      <c r="IH156" s="16"/>
      <c r="II156" s="16"/>
    </row>
    <row r="157" spans="1:243" s="15" customFormat="1" ht="68.25" customHeight="1">
      <c r="A157" s="65">
        <v>145</v>
      </c>
      <c r="B157" s="77" t="s">
        <v>449</v>
      </c>
      <c r="C157" s="68" t="s">
        <v>196</v>
      </c>
      <c r="D157" s="78">
        <v>2</v>
      </c>
      <c r="E157" s="86" t="s">
        <v>248</v>
      </c>
      <c r="F157" s="89">
        <v>158.37</v>
      </c>
      <c r="G157" s="58"/>
      <c r="H157" s="48"/>
      <c r="I157" s="47" t="s">
        <v>39</v>
      </c>
      <c r="J157" s="49">
        <f t="shared" si="12"/>
        <v>1</v>
      </c>
      <c r="K157" s="50" t="s">
        <v>64</v>
      </c>
      <c r="L157" s="50" t="s">
        <v>7</v>
      </c>
      <c r="M157" s="59"/>
      <c r="N157" s="58"/>
      <c r="O157" s="58"/>
      <c r="P157" s="60"/>
      <c r="Q157" s="58"/>
      <c r="R157" s="58"/>
      <c r="S157" s="60"/>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54"/>
      <c r="AW157" s="54"/>
      <c r="AX157" s="54"/>
      <c r="AY157" s="54"/>
      <c r="AZ157" s="54"/>
      <c r="BA157" s="112">
        <f t="shared" si="11"/>
        <v>316.74</v>
      </c>
      <c r="BB157" s="61">
        <f t="shared" si="13"/>
        <v>316.74</v>
      </c>
      <c r="BC157" s="57" t="str">
        <f t="shared" si="14"/>
        <v>INR  Three Hundred &amp; Sixteen  and Paise Seventy Four Only</v>
      </c>
      <c r="BD157" s="72"/>
      <c r="BE157" s="89">
        <v>140</v>
      </c>
      <c r="BF157" s="115">
        <f t="shared" si="10"/>
        <v>158.37</v>
      </c>
      <c r="IE157" s="16"/>
      <c r="IF157" s="16"/>
      <c r="IG157" s="16"/>
      <c r="IH157" s="16"/>
      <c r="II157" s="16"/>
    </row>
    <row r="158" spans="1:243" s="15" customFormat="1" ht="63" customHeight="1">
      <c r="A158" s="65">
        <v>146</v>
      </c>
      <c r="B158" s="77" t="s">
        <v>450</v>
      </c>
      <c r="C158" s="68" t="s">
        <v>197</v>
      </c>
      <c r="D158" s="78">
        <v>6</v>
      </c>
      <c r="E158" s="86" t="s">
        <v>248</v>
      </c>
      <c r="F158" s="89">
        <v>93.89</v>
      </c>
      <c r="G158" s="58"/>
      <c r="H158" s="48"/>
      <c r="I158" s="47" t="s">
        <v>39</v>
      </c>
      <c r="J158" s="49">
        <f t="shared" si="12"/>
        <v>1</v>
      </c>
      <c r="K158" s="50" t="s">
        <v>64</v>
      </c>
      <c r="L158" s="50" t="s">
        <v>7</v>
      </c>
      <c r="M158" s="59"/>
      <c r="N158" s="58"/>
      <c r="O158" s="58"/>
      <c r="P158" s="60"/>
      <c r="Q158" s="58"/>
      <c r="R158" s="58"/>
      <c r="S158" s="60"/>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112">
        <f t="shared" si="11"/>
        <v>563.34</v>
      </c>
      <c r="BB158" s="61">
        <f t="shared" si="13"/>
        <v>563.34</v>
      </c>
      <c r="BC158" s="57" t="str">
        <f t="shared" si="14"/>
        <v>INR  Five Hundred &amp; Sixty Three  and Paise Thirty Four Only</v>
      </c>
      <c r="BD158" s="72"/>
      <c r="BE158" s="89">
        <v>83</v>
      </c>
      <c r="BF158" s="115">
        <f t="shared" si="10"/>
        <v>93.89</v>
      </c>
      <c r="IE158" s="16"/>
      <c r="IF158" s="16"/>
      <c r="IG158" s="16"/>
      <c r="IH158" s="16"/>
      <c r="II158" s="16"/>
    </row>
    <row r="159" spans="1:243" s="15" customFormat="1" ht="65.25" customHeight="1">
      <c r="A159" s="65">
        <v>147</v>
      </c>
      <c r="B159" s="77" t="s">
        <v>451</v>
      </c>
      <c r="C159" s="68" t="s">
        <v>198</v>
      </c>
      <c r="D159" s="78">
        <v>2</v>
      </c>
      <c r="E159" s="86" t="s">
        <v>248</v>
      </c>
      <c r="F159" s="89">
        <v>52.04</v>
      </c>
      <c r="G159" s="58"/>
      <c r="H159" s="48"/>
      <c r="I159" s="47" t="s">
        <v>39</v>
      </c>
      <c r="J159" s="49">
        <f>IF(I159="Less(-)",-1,1)</f>
        <v>1</v>
      </c>
      <c r="K159" s="50" t="s">
        <v>64</v>
      </c>
      <c r="L159" s="50" t="s">
        <v>7</v>
      </c>
      <c r="M159" s="59"/>
      <c r="N159" s="58"/>
      <c r="O159" s="58"/>
      <c r="P159" s="60"/>
      <c r="Q159" s="58"/>
      <c r="R159" s="58"/>
      <c r="S159" s="60"/>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112">
        <f>total_amount_ba($B$2,$D$2,D159,F159,J159,K159,M159)</f>
        <v>104.08</v>
      </c>
      <c r="BB159" s="61">
        <f>BA159+SUM(N159:AZ159)</f>
        <v>104.08</v>
      </c>
      <c r="BC159" s="57" t="str">
        <f>SpellNumber(L159,BB159)</f>
        <v>INR  One Hundred &amp; Four  and Paise Eight Only</v>
      </c>
      <c r="BD159" s="72"/>
      <c r="BE159" s="89">
        <v>46</v>
      </c>
      <c r="BF159" s="115">
        <f t="shared" si="10"/>
        <v>52.04</v>
      </c>
      <c r="IE159" s="16"/>
      <c r="IF159" s="16"/>
      <c r="IG159" s="16"/>
      <c r="IH159" s="16"/>
      <c r="II159" s="16"/>
    </row>
    <row r="160" spans="1:243" s="15" customFormat="1" ht="64.5" customHeight="1">
      <c r="A160" s="65">
        <v>148</v>
      </c>
      <c r="B160" s="77" t="s">
        <v>452</v>
      </c>
      <c r="C160" s="68" t="s">
        <v>199</v>
      </c>
      <c r="D160" s="78">
        <v>52</v>
      </c>
      <c r="E160" s="86" t="s">
        <v>248</v>
      </c>
      <c r="F160" s="89">
        <v>18.1</v>
      </c>
      <c r="G160" s="58"/>
      <c r="H160" s="48"/>
      <c r="I160" s="47" t="s">
        <v>39</v>
      </c>
      <c r="J160" s="49">
        <f>IF(I160="Less(-)",-1,1)</f>
        <v>1</v>
      </c>
      <c r="K160" s="50" t="s">
        <v>64</v>
      </c>
      <c r="L160" s="50" t="s">
        <v>7</v>
      </c>
      <c r="M160" s="59"/>
      <c r="N160" s="58"/>
      <c r="O160" s="58"/>
      <c r="P160" s="60"/>
      <c r="Q160" s="58"/>
      <c r="R160" s="58"/>
      <c r="S160" s="60"/>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112">
        <f>total_amount_ba($B$2,$D$2,D160,F160,J160,K160,M160)</f>
        <v>941.2</v>
      </c>
      <c r="BB160" s="61">
        <f>BA160+SUM(N160:AZ160)</f>
        <v>941.2</v>
      </c>
      <c r="BC160" s="57" t="str">
        <f>SpellNumber(L160,BB160)</f>
        <v>INR  Nine Hundred &amp; Forty One  and Paise Twenty Only</v>
      </c>
      <c r="BD160" s="72"/>
      <c r="BE160" s="89">
        <v>16</v>
      </c>
      <c r="BF160" s="115">
        <f t="shared" si="10"/>
        <v>18.1</v>
      </c>
      <c r="IE160" s="16"/>
      <c r="IF160" s="16"/>
      <c r="IG160" s="16"/>
      <c r="IH160" s="16"/>
      <c r="II160" s="16"/>
    </row>
    <row r="161" spans="1:243" s="15" customFormat="1" ht="66" customHeight="1">
      <c r="A161" s="65">
        <v>149</v>
      </c>
      <c r="B161" s="77" t="s">
        <v>453</v>
      </c>
      <c r="C161" s="68" t="s">
        <v>200</v>
      </c>
      <c r="D161" s="78">
        <v>4</v>
      </c>
      <c r="E161" s="86" t="s">
        <v>248</v>
      </c>
      <c r="F161" s="89">
        <v>28.28</v>
      </c>
      <c r="G161" s="58"/>
      <c r="H161" s="48"/>
      <c r="I161" s="47" t="s">
        <v>39</v>
      </c>
      <c r="J161" s="49">
        <f>IF(I161="Less(-)",-1,1)</f>
        <v>1</v>
      </c>
      <c r="K161" s="50" t="s">
        <v>64</v>
      </c>
      <c r="L161" s="50" t="s">
        <v>7</v>
      </c>
      <c r="M161" s="59"/>
      <c r="N161" s="58"/>
      <c r="O161" s="58"/>
      <c r="P161" s="60"/>
      <c r="Q161" s="58"/>
      <c r="R161" s="58"/>
      <c r="S161" s="60"/>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4"/>
      <c r="AW161" s="54"/>
      <c r="AX161" s="54"/>
      <c r="AY161" s="54"/>
      <c r="AZ161" s="54"/>
      <c r="BA161" s="112">
        <f>total_amount_ba($B$2,$D$2,D161,F161,J161,K161,M161)</f>
        <v>113.12</v>
      </c>
      <c r="BB161" s="61">
        <f>BA161+SUM(N161:AZ161)</f>
        <v>113.12</v>
      </c>
      <c r="BC161" s="57" t="str">
        <f>SpellNumber(L161,BB161)</f>
        <v>INR  One Hundred &amp; Thirteen  and Paise Twelve Only</v>
      </c>
      <c r="BD161" s="72"/>
      <c r="BE161" s="89">
        <v>25</v>
      </c>
      <c r="BF161" s="115">
        <f t="shared" si="10"/>
        <v>28.28</v>
      </c>
      <c r="IE161" s="16"/>
      <c r="IF161" s="16"/>
      <c r="IG161" s="16"/>
      <c r="IH161" s="16"/>
      <c r="II161" s="16"/>
    </row>
    <row r="162" spans="1:243" s="15" customFormat="1" ht="64.5" customHeight="1">
      <c r="A162" s="65">
        <v>150</v>
      </c>
      <c r="B162" s="77" t="s">
        <v>454</v>
      </c>
      <c r="C162" s="68" t="s">
        <v>201</v>
      </c>
      <c r="D162" s="78">
        <v>135</v>
      </c>
      <c r="E162" s="86" t="s">
        <v>247</v>
      </c>
      <c r="F162" s="89">
        <v>330.31</v>
      </c>
      <c r="G162" s="58"/>
      <c r="H162" s="48"/>
      <c r="I162" s="47" t="s">
        <v>39</v>
      </c>
      <c r="J162" s="49">
        <f>IF(I162="Less(-)",-1,1)</f>
        <v>1</v>
      </c>
      <c r="K162" s="50" t="s">
        <v>64</v>
      </c>
      <c r="L162" s="50" t="s">
        <v>7</v>
      </c>
      <c r="M162" s="59"/>
      <c r="N162" s="58"/>
      <c r="O162" s="58"/>
      <c r="P162" s="60"/>
      <c r="Q162" s="58"/>
      <c r="R162" s="58"/>
      <c r="S162" s="60"/>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112">
        <f>total_amount_ba($B$2,$D$2,D162,F162,J162,K162,M162)</f>
        <v>44591.85</v>
      </c>
      <c r="BB162" s="61">
        <f>BA162+SUM(N162:AZ162)</f>
        <v>44591.85</v>
      </c>
      <c r="BC162" s="57" t="str">
        <f>SpellNumber(L162,BB162)</f>
        <v>INR  Forty Four Thousand Five Hundred &amp; Ninety One  and Paise Eighty Five Only</v>
      </c>
      <c r="BD162" s="72"/>
      <c r="BE162" s="89">
        <v>292</v>
      </c>
      <c r="BF162" s="115">
        <f t="shared" si="10"/>
        <v>330.31</v>
      </c>
      <c r="IE162" s="16"/>
      <c r="IF162" s="16"/>
      <c r="IG162" s="16"/>
      <c r="IH162" s="16"/>
      <c r="II162" s="16"/>
    </row>
    <row r="163" spans="1:243" s="15" customFormat="1" ht="61.5" customHeight="1">
      <c r="A163" s="65">
        <v>151</v>
      </c>
      <c r="B163" s="77" t="s">
        <v>455</v>
      </c>
      <c r="C163" s="68" t="s">
        <v>202</v>
      </c>
      <c r="D163" s="78">
        <v>43</v>
      </c>
      <c r="E163" s="86" t="s">
        <v>248</v>
      </c>
      <c r="F163" s="89">
        <v>96.15</v>
      </c>
      <c r="G163" s="58"/>
      <c r="H163" s="48"/>
      <c r="I163" s="47" t="s">
        <v>39</v>
      </c>
      <c r="J163" s="49">
        <f t="shared" si="12"/>
        <v>1</v>
      </c>
      <c r="K163" s="50" t="s">
        <v>64</v>
      </c>
      <c r="L163" s="50" t="s">
        <v>7</v>
      </c>
      <c r="M163" s="59"/>
      <c r="N163" s="58"/>
      <c r="O163" s="58"/>
      <c r="P163" s="60"/>
      <c r="Q163" s="58"/>
      <c r="R163" s="58"/>
      <c r="S163" s="60"/>
      <c r="T163" s="54"/>
      <c r="U163" s="54"/>
      <c r="V163" s="54"/>
      <c r="W163" s="54"/>
      <c r="X163" s="54"/>
      <c r="Y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54"/>
      <c r="AW163" s="54"/>
      <c r="AX163" s="54"/>
      <c r="AY163" s="54"/>
      <c r="AZ163" s="54"/>
      <c r="BA163" s="112">
        <f t="shared" si="11"/>
        <v>4134.45</v>
      </c>
      <c r="BB163" s="61">
        <f t="shared" si="13"/>
        <v>4134.45</v>
      </c>
      <c r="BC163" s="57" t="str">
        <f t="shared" si="14"/>
        <v>INR  Four Thousand One Hundred &amp; Thirty Four  and Paise Forty Five Only</v>
      </c>
      <c r="BD163" s="72"/>
      <c r="BE163" s="89">
        <v>85</v>
      </c>
      <c r="BF163" s="115">
        <f t="shared" si="10"/>
        <v>96.15</v>
      </c>
      <c r="IE163" s="16"/>
      <c r="IF163" s="16"/>
      <c r="IG163" s="16"/>
      <c r="IH163" s="16"/>
      <c r="II163" s="16"/>
    </row>
    <row r="164" spans="1:243" s="15" customFormat="1" ht="72" customHeight="1">
      <c r="A164" s="65">
        <v>152</v>
      </c>
      <c r="B164" s="77" t="s">
        <v>456</v>
      </c>
      <c r="C164" s="68" t="s">
        <v>203</v>
      </c>
      <c r="D164" s="78">
        <v>15</v>
      </c>
      <c r="E164" s="86" t="s">
        <v>248</v>
      </c>
      <c r="F164" s="89">
        <v>312.21</v>
      </c>
      <c r="G164" s="58"/>
      <c r="H164" s="48"/>
      <c r="I164" s="47" t="s">
        <v>39</v>
      </c>
      <c r="J164" s="49">
        <f t="shared" si="12"/>
        <v>1</v>
      </c>
      <c r="K164" s="50" t="s">
        <v>64</v>
      </c>
      <c r="L164" s="50" t="s">
        <v>7</v>
      </c>
      <c r="M164" s="59"/>
      <c r="N164" s="58"/>
      <c r="O164" s="58"/>
      <c r="P164" s="60"/>
      <c r="Q164" s="58"/>
      <c r="R164" s="58"/>
      <c r="S164" s="60"/>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112">
        <f t="shared" si="11"/>
        <v>4683.15</v>
      </c>
      <c r="BB164" s="61">
        <f t="shared" si="13"/>
        <v>4683.15</v>
      </c>
      <c r="BC164" s="57" t="str">
        <f t="shared" si="14"/>
        <v>INR  Four Thousand Six Hundred &amp; Eighty Three  and Paise Fifteen Only</v>
      </c>
      <c r="BD164" s="72"/>
      <c r="BE164" s="89">
        <v>276</v>
      </c>
      <c r="BF164" s="115">
        <f t="shared" si="10"/>
        <v>312.21</v>
      </c>
      <c r="IE164" s="16"/>
      <c r="IF164" s="16"/>
      <c r="IG164" s="16"/>
      <c r="IH164" s="16"/>
      <c r="II164" s="16"/>
    </row>
    <row r="165" spans="1:243" s="15" customFormat="1" ht="71.25" customHeight="1">
      <c r="A165" s="65">
        <v>153</v>
      </c>
      <c r="B165" s="77" t="s">
        <v>457</v>
      </c>
      <c r="C165" s="68" t="s">
        <v>204</v>
      </c>
      <c r="D165" s="78">
        <v>6</v>
      </c>
      <c r="E165" s="86" t="s">
        <v>248</v>
      </c>
      <c r="F165" s="89">
        <v>166.29</v>
      </c>
      <c r="G165" s="58"/>
      <c r="H165" s="48"/>
      <c r="I165" s="47" t="s">
        <v>39</v>
      </c>
      <c r="J165" s="49">
        <f t="shared" si="12"/>
        <v>1</v>
      </c>
      <c r="K165" s="50" t="s">
        <v>64</v>
      </c>
      <c r="L165" s="50" t="s">
        <v>7</v>
      </c>
      <c r="M165" s="59"/>
      <c r="N165" s="58"/>
      <c r="O165" s="58"/>
      <c r="P165" s="60"/>
      <c r="Q165" s="58"/>
      <c r="R165" s="58"/>
      <c r="S165" s="60"/>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c r="AV165" s="54"/>
      <c r="AW165" s="54"/>
      <c r="AX165" s="54"/>
      <c r="AY165" s="54"/>
      <c r="AZ165" s="54"/>
      <c r="BA165" s="112">
        <f t="shared" si="11"/>
        <v>997.74</v>
      </c>
      <c r="BB165" s="61">
        <f t="shared" si="13"/>
        <v>997.74</v>
      </c>
      <c r="BC165" s="57" t="str">
        <f t="shared" si="14"/>
        <v>INR  Nine Hundred &amp; Ninety Seven  and Paise Seventy Four Only</v>
      </c>
      <c r="BD165" s="72"/>
      <c r="BE165" s="89">
        <v>147</v>
      </c>
      <c r="BF165" s="115">
        <f t="shared" si="10"/>
        <v>166.29</v>
      </c>
      <c r="IE165" s="16"/>
      <c r="IF165" s="16"/>
      <c r="IG165" s="16"/>
      <c r="IH165" s="16"/>
      <c r="II165" s="16"/>
    </row>
    <row r="166" spans="1:243" s="15" customFormat="1" ht="67.5" customHeight="1">
      <c r="A166" s="65">
        <v>154</v>
      </c>
      <c r="B166" s="77" t="s">
        <v>458</v>
      </c>
      <c r="C166" s="68" t="s">
        <v>205</v>
      </c>
      <c r="D166" s="78">
        <v>3</v>
      </c>
      <c r="E166" s="86" t="s">
        <v>248</v>
      </c>
      <c r="F166" s="89">
        <v>96.15</v>
      </c>
      <c r="G166" s="58"/>
      <c r="H166" s="48"/>
      <c r="I166" s="47" t="s">
        <v>39</v>
      </c>
      <c r="J166" s="49">
        <f t="shared" si="12"/>
        <v>1</v>
      </c>
      <c r="K166" s="50" t="s">
        <v>64</v>
      </c>
      <c r="L166" s="50" t="s">
        <v>7</v>
      </c>
      <c r="M166" s="59"/>
      <c r="N166" s="58"/>
      <c r="O166" s="58"/>
      <c r="P166" s="60"/>
      <c r="Q166" s="58"/>
      <c r="R166" s="58"/>
      <c r="S166" s="60"/>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112">
        <f t="shared" si="11"/>
        <v>288.45</v>
      </c>
      <c r="BB166" s="61">
        <f t="shared" si="13"/>
        <v>288.45</v>
      </c>
      <c r="BC166" s="57" t="str">
        <f t="shared" si="14"/>
        <v>INR  Two Hundred &amp; Eighty Eight  and Paise Forty Five Only</v>
      </c>
      <c r="BD166" s="72"/>
      <c r="BE166" s="89">
        <v>85</v>
      </c>
      <c r="BF166" s="115">
        <f t="shared" si="10"/>
        <v>96.15</v>
      </c>
      <c r="IE166" s="16"/>
      <c r="IF166" s="16"/>
      <c r="IG166" s="16"/>
      <c r="IH166" s="16"/>
      <c r="II166" s="16"/>
    </row>
    <row r="167" spans="1:243" s="15" customFormat="1" ht="73.5" customHeight="1">
      <c r="A167" s="65">
        <v>155</v>
      </c>
      <c r="B167" s="77" t="s">
        <v>459</v>
      </c>
      <c r="C167" s="68" t="s">
        <v>206</v>
      </c>
      <c r="D167" s="78">
        <v>80</v>
      </c>
      <c r="E167" s="86" t="s">
        <v>248</v>
      </c>
      <c r="F167" s="89">
        <v>23.76</v>
      </c>
      <c r="G167" s="58"/>
      <c r="H167" s="48"/>
      <c r="I167" s="47" t="s">
        <v>39</v>
      </c>
      <c r="J167" s="49">
        <f t="shared" si="12"/>
        <v>1</v>
      </c>
      <c r="K167" s="50" t="s">
        <v>64</v>
      </c>
      <c r="L167" s="50" t="s">
        <v>7</v>
      </c>
      <c r="M167" s="59"/>
      <c r="N167" s="58"/>
      <c r="O167" s="58"/>
      <c r="P167" s="60"/>
      <c r="Q167" s="58"/>
      <c r="R167" s="58"/>
      <c r="S167" s="60"/>
      <c r="T167" s="54"/>
      <c r="U167" s="54"/>
      <c r="V167" s="54"/>
      <c r="W167" s="54"/>
      <c r="X167" s="54"/>
      <c r="Y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c r="AY167" s="54"/>
      <c r="AZ167" s="54"/>
      <c r="BA167" s="112">
        <f t="shared" si="11"/>
        <v>1900.8</v>
      </c>
      <c r="BB167" s="61">
        <f t="shared" si="13"/>
        <v>1900.8</v>
      </c>
      <c r="BC167" s="57" t="str">
        <f t="shared" si="14"/>
        <v>INR  One Thousand Nine Hundred    and Paise Eighty Only</v>
      </c>
      <c r="BD167" s="72"/>
      <c r="BE167" s="89">
        <v>21</v>
      </c>
      <c r="BF167" s="115">
        <f t="shared" si="10"/>
        <v>23.76</v>
      </c>
      <c r="IE167" s="16"/>
      <c r="IF167" s="16"/>
      <c r="IG167" s="16"/>
      <c r="IH167" s="16"/>
      <c r="II167" s="16"/>
    </row>
    <row r="168" spans="1:243" s="15" customFormat="1" ht="69.75" customHeight="1">
      <c r="A168" s="65">
        <v>156</v>
      </c>
      <c r="B168" s="77" t="s">
        <v>460</v>
      </c>
      <c r="C168" s="68" t="s">
        <v>207</v>
      </c>
      <c r="D168" s="78">
        <v>18</v>
      </c>
      <c r="E168" s="86" t="s">
        <v>248</v>
      </c>
      <c r="F168" s="89">
        <v>37.33</v>
      </c>
      <c r="G168" s="58"/>
      <c r="H168" s="48"/>
      <c r="I168" s="47" t="s">
        <v>39</v>
      </c>
      <c r="J168" s="49">
        <f t="shared" si="12"/>
        <v>1</v>
      </c>
      <c r="K168" s="50" t="s">
        <v>64</v>
      </c>
      <c r="L168" s="50" t="s">
        <v>7</v>
      </c>
      <c r="M168" s="59"/>
      <c r="N168" s="58"/>
      <c r="O168" s="58"/>
      <c r="P168" s="60"/>
      <c r="Q168" s="58"/>
      <c r="R168" s="58"/>
      <c r="S168" s="60"/>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4"/>
      <c r="AZ168" s="54"/>
      <c r="BA168" s="112">
        <f t="shared" si="11"/>
        <v>671.94</v>
      </c>
      <c r="BB168" s="61">
        <f t="shared" si="13"/>
        <v>671.94</v>
      </c>
      <c r="BC168" s="57" t="str">
        <f t="shared" si="14"/>
        <v>INR  Six Hundred &amp; Seventy One  and Paise Ninety Four Only</v>
      </c>
      <c r="BD168" s="72"/>
      <c r="BE168" s="89">
        <v>33</v>
      </c>
      <c r="BF168" s="115">
        <f t="shared" si="10"/>
        <v>37.33</v>
      </c>
      <c r="IE168" s="16"/>
      <c r="IF168" s="16"/>
      <c r="IG168" s="16"/>
      <c r="IH168" s="16"/>
      <c r="II168" s="16"/>
    </row>
    <row r="169" spans="1:243" s="15" customFormat="1" ht="189.75" customHeight="1">
      <c r="A169" s="65">
        <v>157</v>
      </c>
      <c r="B169" s="77" t="s">
        <v>253</v>
      </c>
      <c r="C169" s="68" t="s">
        <v>208</v>
      </c>
      <c r="D169" s="78">
        <v>98</v>
      </c>
      <c r="E169" s="81" t="s">
        <v>247</v>
      </c>
      <c r="F169" s="79">
        <v>50.9</v>
      </c>
      <c r="G169" s="58"/>
      <c r="H169" s="48"/>
      <c r="I169" s="47" t="s">
        <v>39</v>
      </c>
      <c r="J169" s="49">
        <f t="shared" si="12"/>
        <v>1</v>
      </c>
      <c r="K169" s="50" t="s">
        <v>64</v>
      </c>
      <c r="L169" s="50" t="s">
        <v>7</v>
      </c>
      <c r="M169" s="59"/>
      <c r="N169" s="58"/>
      <c r="O169" s="58"/>
      <c r="P169" s="60"/>
      <c r="Q169" s="58"/>
      <c r="R169" s="58"/>
      <c r="S169" s="60"/>
      <c r="T169" s="54"/>
      <c r="U169" s="54"/>
      <c r="V169" s="54"/>
      <c r="W169" s="54"/>
      <c r="X169" s="54"/>
      <c r="Y169" s="54"/>
      <c r="Z169" s="54"/>
      <c r="AA169" s="54"/>
      <c r="AB169" s="54"/>
      <c r="AC169" s="54"/>
      <c r="AD169" s="54"/>
      <c r="AE169" s="54"/>
      <c r="AF169" s="54"/>
      <c r="AG169" s="54"/>
      <c r="AH169" s="54"/>
      <c r="AI169" s="54"/>
      <c r="AJ169" s="54"/>
      <c r="AK169" s="54"/>
      <c r="AL169" s="54"/>
      <c r="AM169" s="54"/>
      <c r="AN169" s="54"/>
      <c r="AO169" s="54"/>
      <c r="AP169" s="54"/>
      <c r="AQ169" s="54"/>
      <c r="AR169" s="54"/>
      <c r="AS169" s="54"/>
      <c r="AT169" s="54"/>
      <c r="AU169" s="54"/>
      <c r="AV169" s="54"/>
      <c r="AW169" s="54"/>
      <c r="AX169" s="54"/>
      <c r="AY169" s="54"/>
      <c r="AZ169" s="54"/>
      <c r="BA169" s="112">
        <f t="shared" si="11"/>
        <v>4988.2</v>
      </c>
      <c r="BB169" s="61">
        <f t="shared" si="13"/>
        <v>4988.2</v>
      </c>
      <c r="BC169" s="57" t="str">
        <f t="shared" si="14"/>
        <v>INR  Four Thousand Nine Hundred &amp; Eighty Eight  and Paise Twenty Only</v>
      </c>
      <c r="BD169" s="72"/>
      <c r="BE169" s="79">
        <v>45</v>
      </c>
      <c r="BF169" s="115">
        <f t="shared" si="10"/>
        <v>50.9</v>
      </c>
      <c r="IE169" s="16"/>
      <c r="IF169" s="16"/>
      <c r="IG169" s="16"/>
      <c r="IH169" s="16"/>
      <c r="II169" s="16"/>
    </row>
    <row r="170" spans="1:243" s="15" customFormat="1" ht="185.25" customHeight="1">
      <c r="A170" s="65">
        <v>158</v>
      </c>
      <c r="B170" s="77" t="s">
        <v>254</v>
      </c>
      <c r="C170" s="68" t="s">
        <v>209</v>
      </c>
      <c r="D170" s="78">
        <v>135</v>
      </c>
      <c r="E170" s="81" t="s">
        <v>247</v>
      </c>
      <c r="F170" s="79">
        <v>64.48</v>
      </c>
      <c r="G170" s="58"/>
      <c r="H170" s="48"/>
      <c r="I170" s="47" t="s">
        <v>39</v>
      </c>
      <c r="J170" s="49">
        <f t="shared" si="12"/>
        <v>1</v>
      </c>
      <c r="K170" s="50" t="s">
        <v>64</v>
      </c>
      <c r="L170" s="50" t="s">
        <v>7</v>
      </c>
      <c r="M170" s="59"/>
      <c r="N170" s="58"/>
      <c r="O170" s="58"/>
      <c r="P170" s="60"/>
      <c r="Q170" s="58"/>
      <c r="R170" s="58"/>
      <c r="S170" s="60"/>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112">
        <f t="shared" si="11"/>
        <v>8704.8</v>
      </c>
      <c r="BB170" s="61">
        <f t="shared" si="13"/>
        <v>8704.8</v>
      </c>
      <c r="BC170" s="57" t="str">
        <f t="shared" si="14"/>
        <v>INR  Eight Thousand Seven Hundred &amp; Four  and Paise Eighty Only</v>
      </c>
      <c r="BD170" s="72"/>
      <c r="BE170" s="79">
        <v>57</v>
      </c>
      <c r="BF170" s="115">
        <f t="shared" si="10"/>
        <v>64.48</v>
      </c>
      <c r="IE170" s="16"/>
      <c r="IF170" s="16"/>
      <c r="IG170" s="16"/>
      <c r="IH170" s="16"/>
      <c r="II170" s="16"/>
    </row>
    <row r="171" spans="1:243" s="15" customFormat="1" ht="187.5" customHeight="1">
      <c r="A171" s="65">
        <v>159</v>
      </c>
      <c r="B171" s="77" t="s">
        <v>461</v>
      </c>
      <c r="C171" s="68" t="s">
        <v>210</v>
      </c>
      <c r="D171" s="78">
        <v>55</v>
      </c>
      <c r="E171" s="79" t="s">
        <v>247</v>
      </c>
      <c r="F171" s="80">
        <v>95.02</v>
      </c>
      <c r="G171" s="58"/>
      <c r="H171" s="48"/>
      <c r="I171" s="47" t="s">
        <v>39</v>
      </c>
      <c r="J171" s="49">
        <f t="shared" si="12"/>
        <v>1</v>
      </c>
      <c r="K171" s="50" t="s">
        <v>64</v>
      </c>
      <c r="L171" s="50" t="s">
        <v>7</v>
      </c>
      <c r="M171" s="59"/>
      <c r="N171" s="58"/>
      <c r="O171" s="58"/>
      <c r="P171" s="60"/>
      <c r="Q171" s="58"/>
      <c r="R171" s="58"/>
      <c r="S171" s="60"/>
      <c r="T171" s="54"/>
      <c r="U171" s="54"/>
      <c r="V171" s="54"/>
      <c r="W171" s="54"/>
      <c r="X171" s="54"/>
      <c r="Y171" s="54"/>
      <c r="Z171" s="54"/>
      <c r="AA171" s="54"/>
      <c r="AB171" s="54"/>
      <c r="AC171" s="54"/>
      <c r="AD171" s="54"/>
      <c r="AE171" s="54"/>
      <c r="AF171" s="54"/>
      <c r="AG171" s="54"/>
      <c r="AH171" s="54"/>
      <c r="AI171" s="54"/>
      <c r="AJ171" s="54"/>
      <c r="AK171" s="54"/>
      <c r="AL171" s="54"/>
      <c r="AM171" s="54"/>
      <c r="AN171" s="54"/>
      <c r="AO171" s="54"/>
      <c r="AP171" s="54"/>
      <c r="AQ171" s="54"/>
      <c r="AR171" s="54"/>
      <c r="AS171" s="54"/>
      <c r="AT171" s="54"/>
      <c r="AU171" s="54"/>
      <c r="AV171" s="54"/>
      <c r="AW171" s="54"/>
      <c r="AX171" s="54"/>
      <c r="AY171" s="54"/>
      <c r="AZ171" s="54"/>
      <c r="BA171" s="112">
        <f t="shared" si="11"/>
        <v>5226.1</v>
      </c>
      <c r="BB171" s="61">
        <f t="shared" si="13"/>
        <v>5226.1</v>
      </c>
      <c r="BC171" s="57" t="str">
        <f t="shared" si="14"/>
        <v>INR  Five Thousand Two Hundred &amp; Twenty Six  and Paise Ten Only</v>
      </c>
      <c r="BD171" s="72"/>
      <c r="BE171" s="80">
        <v>84</v>
      </c>
      <c r="BF171" s="115">
        <f t="shared" si="10"/>
        <v>95.02</v>
      </c>
      <c r="IE171" s="16"/>
      <c r="IF171" s="16"/>
      <c r="IG171" s="16"/>
      <c r="IH171" s="16"/>
      <c r="II171" s="16"/>
    </row>
    <row r="172" spans="1:243" s="15" customFormat="1" ht="78.75" customHeight="1">
      <c r="A172" s="65">
        <v>160</v>
      </c>
      <c r="B172" s="77" t="s">
        <v>266</v>
      </c>
      <c r="C172" s="68" t="s">
        <v>211</v>
      </c>
      <c r="D172" s="78">
        <v>20</v>
      </c>
      <c r="E172" s="79" t="s">
        <v>248</v>
      </c>
      <c r="F172" s="80">
        <v>3245.41</v>
      </c>
      <c r="G172" s="58"/>
      <c r="H172" s="48"/>
      <c r="I172" s="47" t="s">
        <v>39</v>
      </c>
      <c r="J172" s="49">
        <f t="shared" si="12"/>
        <v>1</v>
      </c>
      <c r="K172" s="50" t="s">
        <v>64</v>
      </c>
      <c r="L172" s="50" t="s">
        <v>7</v>
      </c>
      <c r="M172" s="59"/>
      <c r="N172" s="58"/>
      <c r="O172" s="58"/>
      <c r="P172" s="60"/>
      <c r="Q172" s="58"/>
      <c r="R172" s="58"/>
      <c r="S172" s="60"/>
      <c r="T172" s="54"/>
      <c r="U172" s="54"/>
      <c r="V172" s="54"/>
      <c r="W172" s="54"/>
      <c r="X172" s="54"/>
      <c r="Y172" s="54"/>
      <c r="Z172" s="54"/>
      <c r="AA172" s="54"/>
      <c r="AB172" s="54"/>
      <c r="AC172" s="54"/>
      <c r="AD172" s="54"/>
      <c r="AE172" s="54"/>
      <c r="AF172" s="54"/>
      <c r="AG172" s="54"/>
      <c r="AH172" s="54"/>
      <c r="AI172" s="54"/>
      <c r="AJ172" s="54"/>
      <c r="AK172" s="54"/>
      <c r="AL172" s="54"/>
      <c r="AM172" s="54"/>
      <c r="AN172" s="54"/>
      <c r="AO172" s="54"/>
      <c r="AP172" s="54"/>
      <c r="AQ172" s="54"/>
      <c r="AR172" s="54"/>
      <c r="AS172" s="54"/>
      <c r="AT172" s="54"/>
      <c r="AU172" s="54"/>
      <c r="AV172" s="54"/>
      <c r="AW172" s="54"/>
      <c r="AX172" s="54"/>
      <c r="AY172" s="54"/>
      <c r="AZ172" s="54"/>
      <c r="BA172" s="112">
        <f t="shared" si="11"/>
        <v>64908.2</v>
      </c>
      <c r="BB172" s="61">
        <f t="shared" si="13"/>
        <v>64908.2</v>
      </c>
      <c r="BC172" s="57" t="str">
        <f t="shared" si="14"/>
        <v>INR  Sixty Four Thousand Nine Hundred &amp; Eight  and Paise Twenty Only</v>
      </c>
      <c r="BD172" s="72"/>
      <c r="BE172" s="80">
        <v>2869</v>
      </c>
      <c r="BF172" s="115">
        <f t="shared" si="10"/>
        <v>3245.41</v>
      </c>
      <c r="IE172" s="16"/>
      <c r="IF172" s="16"/>
      <c r="IG172" s="16"/>
      <c r="IH172" s="16"/>
      <c r="II172" s="16"/>
    </row>
    <row r="173" spans="1:243" s="15" customFormat="1" ht="54.75" customHeight="1">
      <c r="A173" s="65">
        <v>161</v>
      </c>
      <c r="B173" s="77" t="s">
        <v>256</v>
      </c>
      <c r="C173" s="68" t="s">
        <v>212</v>
      </c>
      <c r="D173" s="78">
        <v>24</v>
      </c>
      <c r="E173" s="79" t="s">
        <v>248</v>
      </c>
      <c r="F173" s="80">
        <v>1280.52</v>
      </c>
      <c r="G173" s="58"/>
      <c r="H173" s="48"/>
      <c r="I173" s="47" t="s">
        <v>39</v>
      </c>
      <c r="J173" s="49">
        <f t="shared" si="12"/>
        <v>1</v>
      </c>
      <c r="K173" s="50" t="s">
        <v>64</v>
      </c>
      <c r="L173" s="50" t="s">
        <v>7</v>
      </c>
      <c r="M173" s="59"/>
      <c r="N173" s="58"/>
      <c r="O173" s="58"/>
      <c r="P173" s="60"/>
      <c r="Q173" s="58"/>
      <c r="R173" s="58"/>
      <c r="S173" s="60"/>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112">
        <f t="shared" si="11"/>
        <v>30732.48</v>
      </c>
      <c r="BB173" s="61">
        <f t="shared" si="13"/>
        <v>30732.48</v>
      </c>
      <c r="BC173" s="57" t="str">
        <f t="shared" si="14"/>
        <v>INR  Thirty Thousand Seven Hundred &amp; Thirty Two  and Paise Forty Eight Only</v>
      </c>
      <c r="BD173" s="72"/>
      <c r="BE173" s="80">
        <v>1132</v>
      </c>
      <c r="BF173" s="115">
        <f t="shared" si="10"/>
        <v>1280.52</v>
      </c>
      <c r="IE173" s="16"/>
      <c r="IF173" s="16"/>
      <c r="IG173" s="16"/>
      <c r="IH173" s="16"/>
      <c r="II173" s="16"/>
    </row>
    <row r="174" spans="1:243" s="15" customFormat="1" ht="79.5" customHeight="1">
      <c r="A174" s="65">
        <v>162</v>
      </c>
      <c r="B174" s="77" t="s">
        <v>255</v>
      </c>
      <c r="C174" s="68" t="s">
        <v>213</v>
      </c>
      <c r="D174" s="78">
        <v>6</v>
      </c>
      <c r="E174" s="79" t="s">
        <v>248</v>
      </c>
      <c r="F174" s="80">
        <v>996.59</v>
      </c>
      <c r="G174" s="58"/>
      <c r="H174" s="48"/>
      <c r="I174" s="47" t="s">
        <v>39</v>
      </c>
      <c r="J174" s="49">
        <f t="shared" si="12"/>
        <v>1</v>
      </c>
      <c r="K174" s="50" t="s">
        <v>64</v>
      </c>
      <c r="L174" s="50" t="s">
        <v>7</v>
      </c>
      <c r="M174" s="59"/>
      <c r="N174" s="58"/>
      <c r="O174" s="58"/>
      <c r="P174" s="60"/>
      <c r="Q174" s="58"/>
      <c r="R174" s="58"/>
      <c r="S174" s="60"/>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4"/>
      <c r="AZ174" s="54"/>
      <c r="BA174" s="112">
        <f t="shared" si="11"/>
        <v>5979.54</v>
      </c>
      <c r="BB174" s="61">
        <f t="shared" si="13"/>
        <v>5979.54</v>
      </c>
      <c r="BC174" s="57" t="str">
        <f t="shared" si="14"/>
        <v>INR  Five Thousand Nine Hundred &amp; Seventy Nine  and Paise Fifty Four Only</v>
      </c>
      <c r="BD174" s="72"/>
      <c r="BE174" s="80">
        <v>881</v>
      </c>
      <c r="BF174" s="115">
        <f t="shared" si="10"/>
        <v>996.59</v>
      </c>
      <c r="IE174" s="16"/>
      <c r="IF174" s="16"/>
      <c r="IG174" s="16"/>
      <c r="IH174" s="16"/>
      <c r="II174" s="16"/>
    </row>
    <row r="175" spans="1:243" s="15" customFormat="1" ht="80.25" customHeight="1">
      <c r="A175" s="65">
        <v>163</v>
      </c>
      <c r="B175" s="77" t="s">
        <v>666</v>
      </c>
      <c r="C175" s="68" t="s">
        <v>214</v>
      </c>
      <c r="D175" s="78">
        <v>35</v>
      </c>
      <c r="E175" s="79" t="s">
        <v>248</v>
      </c>
      <c r="F175" s="80">
        <v>3718.25</v>
      </c>
      <c r="G175" s="58"/>
      <c r="H175" s="48"/>
      <c r="I175" s="47" t="s">
        <v>39</v>
      </c>
      <c r="J175" s="49">
        <f t="shared" si="12"/>
        <v>1</v>
      </c>
      <c r="K175" s="50" t="s">
        <v>64</v>
      </c>
      <c r="L175" s="50" t="s">
        <v>7</v>
      </c>
      <c r="M175" s="59"/>
      <c r="N175" s="58"/>
      <c r="O175" s="58"/>
      <c r="P175" s="60"/>
      <c r="Q175" s="58"/>
      <c r="R175" s="58"/>
      <c r="S175" s="60"/>
      <c r="T175" s="54"/>
      <c r="U175" s="54"/>
      <c r="V175" s="54"/>
      <c r="W175" s="54"/>
      <c r="X175" s="54"/>
      <c r="Y175" s="54"/>
      <c r="Z175" s="54"/>
      <c r="AA175" s="54"/>
      <c r="AB175" s="54"/>
      <c r="AC175" s="54"/>
      <c r="AD175" s="54"/>
      <c r="AE175" s="54"/>
      <c r="AF175" s="54"/>
      <c r="AG175" s="54"/>
      <c r="AH175" s="54"/>
      <c r="AI175" s="54"/>
      <c r="AJ175" s="54"/>
      <c r="AK175" s="54"/>
      <c r="AL175" s="54"/>
      <c r="AM175" s="54"/>
      <c r="AN175" s="54"/>
      <c r="AO175" s="54"/>
      <c r="AP175" s="54"/>
      <c r="AQ175" s="54"/>
      <c r="AR175" s="54"/>
      <c r="AS175" s="54"/>
      <c r="AT175" s="54"/>
      <c r="AU175" s="54"/>
      <c r="AV175" s="54"/>
      <c r="AW175" s="54"/>
      <c r="AX175" s="54"/>
      <c r="AY175" s="54"/>
      <c r="AZ175" s="54"/>
      <c r="BA175" s="112">
        <f t="shared" si="11"/>
        <v>130138.75</v>
      </c>
      <c r="BB175" s="61">
        <f t="shared" si="13"/>
        <v>130138.75</v>
      </c>
      <c r="BC175" s="57" t="str">
        <f t="shared" si="14"/>
        <v>INR  One Lakh Thirty Thousand One Hundred &amp; Thirty Eight  and Paise Seventy Five Only</v>
      </c>
      <c r="BD175" s="72"/>
      <c r="BE175" s="80">
        <v>3287</v>
      </c>
      <c r="BF175" s="115">
        <f t="shared" si="10"/>
        <v>3718.25</v>
      </c>
      <c r="IE175" s="16"/>
      <c r="IF175" s="16"/>
      <c r="IG175" s="16"/>
      <c r="IH175" s="16"/>
      <c r="II175" s="16"/>
    </row>
    <row r="176" spans="1:243" s="15" customFormat="1" ht="81.75" customHeight="1">
      <c r="A176" s="65">
        <v>164</v>
      </c>
      <c r="B176" s="77" t="s">
        <v>462</v>
      </c>
      <c r="C176" s="68" t="s">
        <v>215</v>
      </c>
      <c r="D176" s="78">
        <v>10</v>
      </c>
      <c r="E176" s="91" t="s">
        <v>248</v>
      </c>
      <c r="F176" s="81">
        <v>1824.63</v>
      </c>
      <c r="G176" s="58"/>
      <c r="H176" s="48"/>
      <c r="I176" s="47" t="s">
        <v>39</v>
      </c>
      <c r="J176" s="49">
        <f t="shared" si="12"/>
        <v>1</v>
      </c>
      <c r="K176" s="50" t="s">
        <v>64</v>
      </c>
      <c r="L176" s="50" t="s">
        <v>7</v>
      </c>
      <c r="M176" s="59"/>
      <c r="N176" s="58"/>
      <c r="O176" s="58"/>
      <c r="P176" s="60"/>
      <c r="Q176" s="58"/>
      <c r="R176" s="58"/>
      <c r="S176" s="60"/>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c r="AY176" s="54"/>
      <c r="AZ176" s="54"/>
      <c r="BA176" s="112">
        <f t="shared" si="11"/>
        <v>18246.3</v>
      </c>
      <c r="BB176" s="61">
        <f t="shared" si="13"/>
        <v>18246.3</v>
      </c>
      <c r="BC176" s="57" t="str">
        <f t="shared" si="14"/>
        <v>INR  Eighteen Thousand Two Hundred &amp; Forty Six  and Paise Thirty Only</v>
      </c>
      <c r="BD176" s="72"/>
      <c r="BE176" s="81">
        <v>1613</v>
      </c>
      <c r="BF176" s="115">
        <f t="shared" si="10"/>
        <v>1824.63</v>
      </c>
      <c r="IE176" s="16"/>
      <c r="IF176" s="16"/>
      <c r="IG176" s="16"/>
      <c r="IH176" s="16"/>
      <c r="II176" s="16"/>
    </row>
    <row r="177" spans="1:243" s="15" customFormat="1" ht="65.25" customHeight="1">
      <c r="A177" s="65">
        <v>165</v>
      </c>
      <c r="B177" s="77" t="s">
        <v>257</v>
      </c>
      <c r="C177" s="68" t="s">
        <v>216</v>
      </c>
      <c r="D177" s="78">
        <v>40</v>
      </c>
      <c r="E177" s="79" t="s">
        <v>248</v>
      </c>
      <c r="F177" s="80">
        <v>1148.17</v>
      </c>
      <c r="G177" s="58"/>
      <c r="H177" s="48"/>
      <c r="I177" s="47" t="s">
        <v>39</v>
      </c>
      <c r="J177" s="49">
        <f t="shared" si="12"/>
        <v>1</v>
      </c>
      <c r="K177" s="50" t="s">
        <v>64</v>
      </c>
      <c r="L177" s="50" t="s">
        <v>7</v>
      </c>
      <c r="M177" s="59"/>
      <c r="N177" s="58"/>
      <c r="O177" s="58"/>
      <c r="P177" s="60"/>
      <c r="Q177" s="58"/>
      <c r="R177" s="58"/>
      <c r="S177" s="60"/>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4"/>
      <c r="AZ177" s="54"/>
      <c r="BA177" s="112">
        <f t="shared" si="11"/>
        <v>45926.8</v>
      </c>
      <c r="BB177" s="61">
        <f t="shared" si="13"/>
        <v>45926.8</v>
      </c>
      <c r="BC177" s="57" t="str">
        <f t="shared" si="14"/>
        <v>INR  Forty Five Thousand Nine Hundred &amp; Twenty Six  and Paise Eighty Only</v>
      </c>
      <c r="BD177" s="72"/>
      <c r="BE177" s="80">
        <v>1015</v>
      </c>
      <c r="BF177" s="115">
        <f t="shared" si="10"/>
        <v>1148.17</v>
      </c>
      <c r="IE177" s="16"/>
      <c r="IF177" s="16"/>
      <c r="IG177" s="16"/>
      <c r="IH177" s="16"/>
      <c r="II177" s="16"/>
    </row>
    <row r="178" spans="1:243" s="15" customFormat="1" ht="66" customHeight="1">
      <c r="A178" s="65">
        <v>166</v>
      </c>
      <c r="B178" s="77" t="s">
        <v>463</v>
      </c>
      <c r="C178" s="68" t="s">
        <v>217</v>
      </c>
      <c r="D178" s="78">
        <v>33</v>
      </c>
      <c r="E178" s="79" t="s">
        <v>248</v>
      </c>
      <c r="F178" s="80">
        <v>548.63</v>
      </c>
      <c r="G178" s="58"/>
      <c r="H178" s="48"/>
      <c r="I178" s="47" t="s">
        <v>39</v>
      </c>
      <c r="J178" s="49">
        <f t="shared" si="12"/>
        <v>1</v>
      </c>
      <c r="K178" s="50" t="s">
        <v>64</v>
      </c>
      <c r="L178" s="50" t="s">
        <v>7</v>
      </c>
      <c r="M178" s="59"/>
      <c r="N178" s="58"/>
      <c r="O178" s="58"/>
      <c r="P178" s="60"/>
      <c r="Q178" s="58"/>
      <c r="R178" s="58"/>
      <c r="S178" s="60"/>
      <c r="T178" s="54"/>
      <c r="U178" s="54"/>
      <c r="V178" s="54"/>
      <c r="W178" s="54"/>
      <c r="X178" s="54"/>
      <c r="Y178" s="54"/>
      <c r="Z178" s="54"/>
      <c r="AA178" s="54"/>
      <c r="AB178" s="54"/>
      <c r="AC178" s="54"/>
      <c r="AD178" s="54"/>
      <c r="AE178" s="54"/>
      <c r="AF178" s="54"/>
      <c r="AG178" s="54"/>
      <c r="AH178" s="54"/>
      <c r="AI178" s="54"/>
      <c r="AJ178" s="54"/>
      <c r="AK178" s="54"/>
      <c r="AL178" s="54"/>
      <c r="AM178" s="54"/>
      <c r="AN178" s="54"/>
      <c r="AO178" s="54"/>
      <c r="AP178" s="54"/>
      <c r="AQ178" s="54"/>
      <c r="AR178" s="54"/>
      <c r="AS178" s="54"/>
      <c r="AT178" s="54"/>
      <c r="AU178" s="54"/>
      <c r="AV178" s="54"/>
      <c r="AW178" s="54"/>
      <c r="AX178" s="54"/>
      <c r="AY178" s="54"/>
      <c r="AZ178" s="54"/>
      <c r="BA178" s="112">
        <f t="shared" si="11"/>
        <v>18104.79</v>
      </c>
      <c r="BB178" s="61">
        <f t="shared" si="13"/>
        <v>18104.79</v>
      </c>
      <c r="BC178" s="57" t="str">
        <f t="shared" si="14"/>
        <v>INR  Eighteen Thousand One Hundred &amp; Four  and Paise Seventy Nine Only</v>
      </c>
      <c r="BD178" s="72"/>
      <c r="BE178" s="80">
        <v>485</v>
      </c>
      <c r="BF178" s="115">
        <f t="shared" si="10"/>
        <v>548.63</v>
      </c>
      <c r="IE178" s="16"/>
      <c r="IF178" s="16"/>
      <c r="IG178" s="16"/>
      <c r="IH178" s="16"/>
      <c r="II178" s="16"/>
    </row>
    <row r="179" spans="1:243" s="15" customFormat="1" ht="62.25" customHeight="1">
      <c r="A179" s="65">
        <v>167</v>
      </c>
      <c r="B179" s="77" t="s">
        <v>464</v>
      </c>
      <c r="C179" s="68" t="s">
        <v>218</v>
      </c>
      <c r="D179" s="78">
        <v>40</v>
      </c>
      <c r="E179" s="91" t="s">
        <v>248</v>
      </c>
      <c r="F179" s="81">
        <v>102.94</v>
      </c>
      <c r="G179" s="58"/>
      <c r="H179" s="48"/>
      <c r="I179" s="47" t="s">
        <v>39</v>
      </c>
      <c r="J179" s="49">
        <f t="shared" si="12"/>
        <v>1</v>
      </c>
      <c r="K179" s="50" t="s">
        <v>64</v>
      </c>
      <c r="L179" s="50" t="s">
        <v>7</v>
      </c>
      <c r="M179" s="59"/>
      <c r="N179" s="58"/>
      <c r="O179" s="58"/>
      <c r="P179" s="60"/>
      <c r="Q179" s="58"/>
      <c r="R179" s="58"/>
      <c r="S179" s="60"/>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112">
        <f t="shared" si="11"/>
        <v>4117.6</v>
      </c>
      <c r="BB179" s="61">
        <f t="shared" si="13"/>
        <v>4117.6</v>
      </c>
      <c r="BC179" s="57" t="str">
        <f t="shared" si="14"/>
        <v>INR  Four Thousand One Hundred &amp; Seventeen  and Paise Sixty Only</v>
      </c>
      <c r="BD179" s="72"/>
      <c r="BE179" s="81">
        <v>91</v>
      </c>
      <c r="BF179" s="115">
        <f t="shared" si="10"/>
        <v>102.94</v>
      </c>
      <c r="IE179" s="16"/>
      <c r="IF179" s="16"/>
      <c r="IG179" s="16"/>
      <c r="IH179" s="16"/>
      <c r="II179" s="16"/>
    </row>
    <row r="180" spans="1:243" s="15" customFormat="1" ht="149.25" customHeight="1">
      <c r="A180" s="65">
        <v>168</v>
      </c>
      <c r="B180" s="77" t="s">
        <v>465</v>
      </c>
      <c r="C180" s="68" t="s">
        <v>219</v>
      </c>
      <c r="D180" s="78">
        <v>25</v>
      </c>
      <c r="E180" s="79" t="s">
        <v>248</v>
      </c>
      <c r="F180" s="80">
        <v>3687.71</v>
      </c>
      <c r="G180" s="58"/>
      <c r="H180" s="48"/>
      <c r="I180" s="47" t="s">
        <v>39</v>
      </c>
      <c r="J180" s="49">
        <f t="shared" si="12"/>
        <v>1</v>
      </c>
      <c r="K180" s="50" t="s">
        <v>64</v>
      </c>
      <c r="L180" s="50" t="s">
        <v>7</v>
      </c>
      <c r="M180" s="59"/>
      <c r="N180" s="58"/>
      <c r="O180" s="58"/>
      <c r="P180" s="60"/>
      <c r="Q180" s="58"/>
      <c r="R180" s="58"/>
      <c r="S180" s="60"/>
      <c r="T180" s="54"/>
      <c r="U180" s="54"/>
      <c r="V180" s="54"/>
      <c r="W180" s="54"/>
      <c r="X180" s="54"/>
      <c r="Y180" s="54"/>
      <c r="Z180" s="54"/>
      <c r="AA180" s="54"/>
      <c r="AB180" s="54"/>
      <c r="AC180" s="54"/>
      <c r="AD180" s="54"/>
      <c r="AE180" s="54"/>
      <c r="AF180" s="54"/>
      <c r="AG180" s="54"/>
      <c r="AH180" s="54"/>
      <c r="AI180" s="54"/>
      <c r="AJ180" s="54"/>
      <c r="AK180" s="54"/>
      <c r="AL180" s="54"/>
      <c r="AM180" s="54"/>
      <c r="AN180" s="54"/>
      <c r="AO180" s="54"/>
      <c r="AP180" s="54"/>
      <c r="AQ180" s="54"/>
      <c r="AR180" s="54"/>
      <c r="AS180" s="54"/>
      <c r="AT180" s="54"/>
      <c r="AU180" s="54"/>
      <c r="AV180" s="54"/>
      <c r="AW180" s="54"/>
      <c r="AX180" s="54"/>
      <c r="AY180" s="54"/>
      <c r="AZ180" s="54"/>
      <c r="BA180" s="112">
        <f t="shared" si="11"/>
        <v>92192.75</v>
      </c>
      <c r="BB180" s="61">
        <f t="shared" si="13"/>
        <v>92192.75</v>
      </c>
      <c r="BC180" s="57" t="str">
        <f t="shared" si="14"/>
        <v>INR  Ninety Two Thousand One Hundred &amp; Ninety Two  and Paise Seventy Five Only</v>
      </c>
      <c r="BD180" s="72"/>
      <c r="BE180" s="80">
        <v>3260</v>
      </c>
      <c r="BF180" s="115">
        <f t="shared" si="10"/>
        <v>3687.71</v>
      </c>
      <c r="IE180" s="16"/>
      <c r="IF180" s="16"/>
      <c r="IG180" s="16"/>
      <c r="IH180" s="16"/>
      <c r="II180" s="16"/>
    </row>
    <row r="181" spans="1:243" s="15" customFormat="1" ht="39.75" customHeight="1">
      <c r="A181" s="65">
        <v>169</v>
      </c>
      <c r="B181" s="77" t="s">
        <v>323</v>
      </c>
      <c r="C181" s="68" t="s">
        <v>220</v>
      </c>
      <c r="D181" s="78">
        <v>15</v>
      </c>
      <c r="E181" s="79" t="s">
        <v>248</v>
      </c>
      <c r="F181" s="80">
        <v>1693.41</v>
      </c>
      <c r="G181" s="58"/>
      <c r="H181" s="48"/>
      <c r="I181" s="47" t="s">
        <v>39</v>
      </c>
      <c r="J181" s="49">
        <f t="shared" si="12"/>
        <v>1</v>
      </c>
      <c r="K181" s="50" t="s">
        <v>64</v>
      </c>
      <c r="L181" s="50" t="s">
        <v>7</v>
      </c>
      <c r="M181" s="59"/>
      <c r="N181" s="58"/>
      <c r="O181" s="58"/>
      <c r="P181" s="60"/>
      <c r="Q181" s="58"/>
      <c r="R181" s="58"/>
      <c r="S181" s="60"/>
      <c r="T181" s="54"/>
      <c r="U181" s="54"/>
      <c r="V181" s="54"/>
      <c r="W181" s="54"/>
      <c r="X181" s="54"/>
      <c r="Y181" s="54"/>
      <c r="Z181" s="54"/>
      <c r="AA181" s="54"/>
      <c r="AB181" s="54"/>
      <c r="AC181" s="54"/>
      <c r="AD181" s="54"/>
      <c r="AE181" s="54"/>
      <c r="AF181" s="54"/>
      <c r="AG181" s="54"/>
      <c r="AH181" s="54"/>
      <c r="AI181" s="54"/>
      <c r="AJ181" s="54"/>
      <c r="AK181" s="54"/>
      <c r="AL181" s="54"/>
      <c r="AM181" s="54"/>
      <c r="AN181" s="54"/>
      <c r="AO181" s="54"/>
      <c r="AP181" s="54"/>
      <c r="AQ181" s="54"/>
      <c r="AR181" s="54"/>
      <c r="AS181" s="54"/>
      <c r="AT181" s="54"/>
      <c r="AU181" s="54"/>
      <c r="AV181" s="54"/>
      <c r="AW181" s="54"/>
      <c r="AX181" s="54"/>
      <c r="AY181" s="54"/>
      <c r="AZ181" s="54"/>
      <c r="BA181" s="112">
        <f t="shared" si="11"/>
        <v>25401.15</v>
      </c>
      <c r="BB181" s="61">
        <f t="shared" si="13"/>
        <v>25401.15</v>
      </c>
      <c r="BC181" s="57" t="str">
        <f t="shared" si="14"/>
        <v>INR  Twenty Five Thousand Four Hundred &amp; One  and Paise Fifteen Only</v>
      </c>
      <c r="BD181" s="72"/>
      <c r="BE181" s="80">
        <v>1497</v>
      </c>
      <c r="BF181" s="115">
        <f t="shared" si="10"/>
        <v>1693.41</v>
      </c>
      <c r="IE181" s="16"/>
      <c r="IF181" s="16"/>
      <c r="IG181" s="16"/>
      <c r="IH181" s="16"/>
      <c r="II181" s="16"/>
    </row>
    <row r="182" spans="1:243" s="15" customFormat="1" ht="66" customHeight="1">
      <c r="A182" s="65">
        <v>170</v>
      </c>
      <c r="B182" s="77" t="s">
        <v>267</v>
      </c>
      <c r="C182" s="68" t="s">
        <v>221</v>
      </c>
      <c r="D182" s="78">
        <v>70</v>
      </c>
      <c r="E182" s="79" t="s">
        <v>248</v>
      </c>
      <c r="F182" s="80">
        <v>121.04</v>
      </c>
      <c r="G182" s="58"/>
      <c r="H182" s="48"/>
      <c r="I182" s="47" t="s">
        <v>39</v>
      </c>
      <c r="J182" s="49">
        <f t="shared" si="12"/>
        <v>1</v>
      </c>
      <c r="K182" s="50" t="s">
        <v>64</v>
      </c>
      <c r="L182" s="50" t="s">
        <v>7</v>
      </c>
      <c r="M182" s="59"/>
      <c r="N182" s="58"/>
      <c r="O182" s="58"/>
      <c r="P182" s="60"/>
      <c r="Q182" s="58"/>
      <c r="R182" s="58"/>
      <c r="S182" s="60"/>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4"/>
      <c r="AZ182" s="54"/>
      <c r="BA182" s="112">
        <f t="shared" si="11"/>
        <v>8472.8</v>
      </c>
      <c r="BB182" s="61">
        <f t="shared" si="13"/>
        <v>8472.8</v>
      </c>
      <c r="BC182" s="57" t="str">
        <f t="shared" si="14"/>
        <v>INR  Eight Thousand Four Hundred &amp; Seventy Two  and Paise Eighty Only</v>
      </c>
      <c r="BD182" s="72"/>
      <c r="BE182" s="80">
        <v>107</v>
      </c>
      <c r="BF182" s="115">
        <f t="shared" si="10"/>
        <v>121.04</v>
      </c>
      <c r="IE182" s="16"/>
      <c r="IF182" s="16"/>
      <c r="IG182" s="16"/>
      <c r="IH182" s="16"/>
      <c r="II182" s="16"/>
    </row>
    <row r="183" spans="1:243" s="15" customFormat="1" ht="66.75" customHeight="1">
      <c r="A183" s="65">
        <v>171</v>
      </c>
      <c r="B183" s="77" t="s">
        <v>258</v>
      </c>
      <c r="C183" s="68" t="s">
        <v>222</v>
      </c>
      <c r="D183" s="78">
        <v>18</v>
      </c>
      <c r="E183" s="79" t="s">
        <v>248</v>
      </c>
      <c r="F183" s="80">
        <v>669.67</v>
      </c>
      <c r="G183" s="58"/>
      <c r="H183" s="48"/>
      <c r="I183" s="47" t="s">
        <v>39</v>
      </c>
      <c r="J183" s="49">
        <f t="shared" si="12"/>
        <v>1</v>
      </c>
      <c r="K183" s="50" t="s">
        <v>64</v>
      </c>
      <c r="L183" s="50" t="s">
        <v>7</v>
      </c>
      <c r="M183" s="59"/>
      <c r="N183" s="58"/>
      <c r="O183" s="58"/>
      <c r="P183" s="60"/>
      <c r="Q183" s="58"/>
      <c r="R183" s="58"/>
      <c r="S183" s="60"/>
      <c r="T183" s="54"/>
      <c r="U183" s="54"/>
      <c r="V183" s="54"/>
      <c r="W183" s="54"/>
      <c r="X183" s="54"/>
      <c r="Y183" s="54"/>
      <c r="Z183" s="54"/>
      <c r="AA183" s="54"/>
      <c r="AB183" s="54"/>
      <c r="AC183" s="54"/>
      <c r="AD183" s="54"/>
      <c r="AE183" s="54"/>
      <c r="AF183" s="54"/>
      <c r="AG183" s="54"/>
      <c r="AH183" s="54"/>
      <c r="AI183" s="54"/>
      <c r="AJ183" s="54"/>
      <c r="AK183" s="54"/>
      <c r="AL183" s="54"/>
      <c r="AM183" s="54"/>
      <c r="AN183" s="54"/>
      <c r="AO183" s="54"/>
      <c r="AP183" s="54"/>
      <c r="AQ183" s="54"/>
      <c r="AR183" s="54"/>
      <c r="AS183" s="54"/>
      <c r="AT183" s="54"/>
      <c r="AU183" s="54"/>
      <c r="AV183" s="54"/>
      <c r="AW183" s="54"/>
      <c r="AX183" s="54"/>
      <c r="AY183" s="54"/>
      <c r="AZ183" s="54"/>
      <c r="BA183" s="112">
        <f t="shared" si="11"/>
        <v>12054.06</v>
      </c>
      <c r="BB183" s="61">
        <f t="shared" si="13"/>
        <v>12054.06</v>
      </c>
      <c r="BC183" s="57" t="str">
        <f t="shared" si="14"/>
        <v>INR  Twelve Thousand  &amp;Fifty Four  and Paise Six Only</v>
      </c>
      <c r="BD183" s="72"/>
      <c r="BE183" s="80">
        <v>592</v>
      </c>
      <c r="BF183" s="115">
        <f t="shared" si="10"/>
        <v>669.67</v>
      </c>
      <c r="IE183" s="16"/>
      <c r="IF183" s="16"/>
      <c r="IG183" s="16"/>
      <c r="IH183" s="16"/>
      <c r="II183" s="16"/>
    </row>
    <row r="184" spans="1:243" s="15" customFormat="1" ht="44.25" customHeight="1">
      <c r="A184" s="65">
        <v>172</v>
      </c>
      <c r="B184" s="77" t="s">
        <v>259</v>
      </c>
      <c r="C184" s="68" t="s">
        <v>223</v>
      </c>
      <c r="D184" s="78">
        <v>33</v>
      </c>
      <c r="E184" s="79" t="s">
        <v>248</v>
      </c>
      <c r="F184" s="80">
        <v>537.32</v>
      </c>
      <c r="G184" s="58"/>
      <c r="H184" s="48"/>
      <c r="I184" s="47" t="s">
        <v>39</v>
      </c>
      <c r="J184" s="49">
        <f t="shared" si="12"/>
        <v>1</v>
      </c>
      <c r="K184" s="50" t="s">
        <v>64</v>
      </c>
      <c r="L184" s="50" t="s">
        <v>7</v>
      </c>
      <c r="M184" s="59"/>
      <c r="N184" s="58"/>
      <c r="O184" s="58"/>
      <c r="P184" s="60"/>
      <c r="Q184" s="58"/>
      <c r="R184" s="58"/>
      <c r="S184" s="60"/>
      <c r="T184" s="54"/>
      <c r="U184" s="54"/>
      <c r="V184" s="54"/>
      <c r="W184" s="54"/>
      <c r="X184" s="54"/>
      <c r="Y184" s="54"/>
      <c r="Z184" s="54"/>
      <c r="AA184" s="54"/>
      <c r="AB184" s="54"/>
      <c r="AC184" s="54"/>
      <c r="AD184" s="54"/>
      <c r="AE184" s="54"/>
      <c r="AF184" s="54"/>
      <c r="AG184" s="54"/>
      <c r="AH184" s="54"/>
      <c r="AI184" s="54"/>
      <c r="AJ184" s="54"/>
      <c r="AK184" s="54"/>
      <c r="AL184" s="54"/>
      <c r="AM184" s="54"/>
      <c r="AN184" s="54"/>
      <c r="AO184" s="54"/>
      <c r="AP184" s="54"/>
      <c r="AQ184" s="54"/>
      <c r="AR184" s="54"/>
      <c r="AS184" s="54"/>
      <c r="AT184" s="54"/>
      <c r="AU184" s="54"/>
      <c r="AV184" s="54"/>
      <c r="AW184" s="54"/>
      <c r="AX184" s="54"/>
      <c r="AY184" s="54"/>
      <c r="AZ184" s="54"/>
      <c r="BA184" s="112">
        <f t="shared" si="11"/>
        <v>17731.56</v>
      </c>
      <c r="BB184" s="61">
        <f t="shared" si="13"/>
        <v>17731.56</v>
      </c>
      <c r="BC184" s="57" t="str">
        <f t="shared" si="14"/>
        <v>INR  Seventeen Thousand Seven Hundred &amp; Thirty One  and Paise Fifty Six Only</v>
      </c>
      <c r="BD184" s="72"/>
      <c r="BE184" s="80">
        <v>475</v>
      </c>
      <c r="BF184" s="115">
        <f t="shared" si="10"/>
        <v>537.32</v>
      </c>
      <c r="IE184" s="16"/>
      <c r="IF184" s="16"/>
      <c r="IG184" s="16"/>
      <c r="IH184" s="16"/>
      <c r="II184" s="16"/>
    </row>
    <row r="185" spans="1:243" s="15" customFormat="1" ht="60.75" customHeight="1">
      <c r="A185" s="65">
        <v>173</v>
      </c>
      <c r="B185" s="77" t="s">
        <v>466</v>
      </c>
      <c r="C185" s="68" t="s">
        <v>224</v>
      </c>
      <c r="D185" s="78">
        <v>15</v>
      </c>
      <c r="E185" s="79" t="s">
        <v>248</v>
      </c>
      <c r="F185" s="80">
        <v>693.43</v>
      </c>
      <c r="G185" s="58"/>
      <c r="H185" s="48"/>
      <c r="I185" s="47" t="s">
        <v>39</v>
      </c>
      <c r="J185" s="49">
        <f t="shared" si="12"/>
        <v>1</v>
      </c>
      <c r="K185" s="50" t="s">
        <v>64</v>
      </c>
      <c r="L185" s="50" t="s">
        <v>7</v>
      </c>
      <c r="M185" s="59"/>
      <c r="N185" s="58"/>
      <c r="O185" s="58"/>
      <c r="P185" s="60"/>
      <c r="Q185" s="58"/>
      <c r="R185" s="58"/>
      <c r="S185" s="60"/>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4"/>
      <c r="AZ185" s="54"/>
      <c r="BA185" s="112">
        <f t="shared" si="11"/>
        <v>10401.45</v>
      </c>
      <c r="BB185" s="61">
        <f t="shared" si="13"/>
        <v>10401.45</v>
      </c>
      <c r="BC185" s="57" t="str">
        <f t="shared" si="14"/>
        <v>INR  Ten Thousand Four Hundred &amp; One  and Paise Forty Five Only</v>
      </c>
      <c r="BD185" s="72"/>
      <c r="BE185" s="80">
        <v>613</v>
      </c>
      <c r="BF185" s="115">
        <f t="shared" si="10"/>
        <v>693.43</v>
      </c>
      <c r="IE185" s="16"/>
      <c r="IF185" s="16"/>
      <c r="IG185" s="16"/>
      <c r="IH185" s="16"/>
      <c r="II185" s="16"/>
    </row>
    <row r="186" spans="1:243" s="15" customFormat="1" ht="48" customHeight="1">
      <c r="A186" s="65">
        <v>174</v>
      </c>
      <c r="B186" s="77" t="s">
        <v>467</v>
      </c>
      <c r="C186" s="68" t="s">
        <v>225</v>
      </c>
      <c r="D186" s="78">
        <v>33</v>
      </c>
      <c r="E186" s="79" t="s">
        <v>248</v>
      </c>
      <c r="F186" s="80">
        <v>973.96</v>
      </c>
      <c r="G186" s="58"/>
      <c r="H186" s="48"/>
      <c r="I186" s="47" t="s">
        <v>39</v>
      </c>
      <c r="J186" s="49">
        <f t="shared" si="12"/>
        <v>1</v>
      </c>
      <c r="K186" s="50" t="s">
        <v>64</v>
      </c>
      <c r="L186" s="50" t="s">
        <v>7</v>
      </c>
      <c r="M186" s="59"/>
      <c r="N186" s="58"/>
      <c r="O186" s="58"/>
      <c r="P186" s="60"/>
      <c r="Q186" s="58"/>
      <c r="R186" s="58"/>
      <c r="S186" s="60"/>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c r="AY186" s="54"/>
      <c r="AZ186" s="54"/>
      <c r="BA186" s="112">
        <f aca="true" t="shared" si="15" ref="BA186:BA217">total_amount_ba($B$2,$D$2,D186,F186,J186,K186,M186)</f>
        <v>32140.68</v>
      </c>
      <c r="BB186" s="61">
        <f t="shared" si="13"/>
        <v>32140.68</v>
      </c>
      <c r="BC186" s="57" t="str">
        <f t="shared" si="14"/>
        <v>INR  Thirty Two Thousand One Hundred &amp; Forty  and Paise Sixty Eight Only</v>
      </c>
      <c r="BD186" s="72"/>
      <c r="BE186" s="80">
        <v>861</v>
      </c>
      <c r="BF186" s="115">
        <f t="shared" si="10"/>
        <v>973.96</v>
      </c>
      <c r="IE186" s="16"/>
      <c r="IF186" s="16"/>
      <c r="IG186" s="16"/>
      <c r="IH186" s="16"/>
      <c r="II186" s="16"/>
    </row>
    <row r="187" spans="1:243" s="15" customFormat="1" ht="51" customHeight="1">
      <c r="A187" s="65">
        <v>175</v>
      </c>
      <c r="B187" s="77" t="s">
        <v>468</v>
      </c>
      <c r="C187" s="68" t="s">
        <v>226</v>
      </c>
      <c r="D187" s="78">
        <v>70</v>
      </c>
      <c r="E187" s="79" t="s">
        <v>248</v>
      </c>
      <c r="F187" s="80">
        <v>921.93</v>
      </c>
      <c r="G187" s="58"/>
      <c r="H187" s="48"/>
      <c r="I187" s="47" t="s">
        <v>39</v>
      </c>
      <c r="J187" s="49">
        <f t="shared" si="12"/>
        <v>1</v>
      </c>
      <c r="K187" s="50" t="s">
        <v>64</v>
      </c>
      <c r="L187" s="50" t="s">
        <v>7</v>
      </c>
      <c r="M187" s="59"/>
      <c r="N187" s="58"/>
      <c r="O187" s="58"/>
      <c r="P187" s="60"/>
      <c r="Q187" s="58"/>
      <c r="R187" s="58"/>
      <c r="S187" s="60"/>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c r="AY187" s="54"/>
      <c r="AZ187" s="54"/>
      <c r="BA187" s="112">
        <f t="shared" si="15"/>
        <v>64535.1</v>
      </c>
      <c r="BB187" s="61">
        <f t="shared" si="13"/>
        <v>64535.1</v>
      </c>
      <c r="BC187" s="57" t="str">
        <f t="shared" si="14"/>
        <v>INR  Sixty Four Thousand Five Hundred &amp; Thirty Five  and Paise Ten Only</v>
      </c>
      <c r="BD187" s="72"/>
      <c r="BE187" s="80">
        <v>815</v>
      </c>
      <c r="BF187" s="115">
        <f t="shared" si="10"/>
        <v>921.93</v>
      </c>
      <c r="IE187" s="16"/>
      <c r="IF187" s="16"/>
      <c r="IG187" s="16"/>
      <c r="IH187" s="16"/>
      <c r="II187" s="16"/>
    </row>
    <row r="188" spans="1:243" s="15" customFormat="1" ht="52.5" customHeight="1">
      <c r="A188" s="65">
        <v>176</v>
      </c>
      <c r="B188" s="77" t="s">
        <v>469</v>
      </c>
      <c r="C188" s="68" t="s">
        <v>227</v>
      </c>
      <c r="D188" s="78">
        <v>40</v>
      </c>
      <c r="E188" s="91" t="s">
        <v>248</v>
      </c>
      <c r="F188" s="81">
        <v>2703.57</v>
      </c>
      <c r="G188" s="58"/>
      <c r="H188" s="48"/>
      <c r="I188" s="47" t="s">
        <v>39</v>
      </c>
      <c r="J188" s="49">
        <f t="shared" si="12"/>
        <v>1</v>
      </c>
      <c r="K188" s="50" t="s">
        <v>64</v>
      </c>
      <c r="L188" s="50" t="s">
        <v>7</v>
      </c>
      <c r="M188" s="59"/>
      <c r="N188" s="58"/>
      <c r="O188" s="58"/>
      <c r="P188" s="60"/>
      <c r="Q188" s="58"/>
      <c r="R188" s="58"/>
      <c r="S188" s="60"/>
      <c r="T188" s="54"/>
      <c r="U188" s="54"/>
      <c r="V188" s="54"/>
      <c r="W188" s="54"/>
      <c r="X188" s="54"/>
      <c r="Y188" s="54"/>
      <c r="Z188" s="54"/>
      <c r="AA188" s="54"/>
      <c r="AB188" s="54"/>
      <c r="AC188" s="54"/>
      <c r="AD188" s="54"/>
      <c r="AE188" s="54"/>
      <c r="AF188" s="54"/>
      <c r="AG188" s="54"/>
      <c r="AH188" s="54"/>
      <c r="AI188" s="54"/>
      <c r="AJ188" s="54"/>
      <c r="AK188" s="54"/>
      <c r="AL188" s="54"/>
      <c r="AM188" s="54"/>
      <c r="AN188" s="54"/>
      <c r="AO188" s="54"/>
      <c r="AP188" s="54"/>
      <c r="AQ188" s="54"/>
      <c r="AR188" s="54"/>
      <c r="AS188" s="54"/>
      <c r="AT188" s="54"/>
      <c r="AU188" s="54"/>
      <c r="AV188" s="54"/>
      <c r="AW188" s="54"/>
      <c r="AX188" s="54"/>
      <c r="AY188" s="54"/>
      <c r="AZ188" s="54"/>
      <c r="BA188" s="112">
        <f t="shared" si="15"/>
        <v>108142.8</v>
      </c>
      <c r="BB188" s="61">
        <f t="shared" si="13"/>
        <v>108142.8</v>
      </c>
      <c r="BC188" s="57" t="str">
        <f t="shared" si="14"/>
        <v>INR  One Lakh Eight Thousand One Hundred &amp; Forty Two  and Paise Eighty Only</v>
      </c>
      <c r="BD188" s="72"/>
      <c r="BE188" s="81">
        <v>2390</v>
      </c>
      <c r="BF188" s="115">
        <f t="shared" si="10"/>
        <v>2703.57</v>
      </c>
      <c r="IE188" s="16"/>
      <c r="IF188" s="16"/>
      <c r="IG188" s="16"/>
      <c r="IH188" s="16"/>
      <c r="II188" s="16"/>
    </row>
    <row r="189" spans="1:243" s="15" customFormat="1" ht="63" customHeight="1">
      <c r="A189" s="65">
        <v>177</v>
      </c>
      <c r="B189" s="77" t="s">
        <v>470</v>
      </c>
      <c r="C189" s="68" t="s">
        <v>228</v>
      </c>
      <c r="D189" s="78">
        <v>6</v>
      </c>
      <c r="E189" s="79" t="s">
        <v>248</v>
      </c>
      <c r="F189" s="80">
        <v>511.3</v>
      </c>
      <c r="G189" s="58"/>
      <c r="H189" s="48"/>
      <c r="I189" s="47" t="s">
        <v>39</v>
      </c>
      <c r="J189" s="49">
        <f t="shared" si="12"/>
        <v>1</v>
      </c>
      <c r="K189" s="50" t="s">
        <v>64</v>
      </c>
      <c r="L189" s="50" t="s">
        <v>7</v>
      </c>
      <c r="M189" s="59"/>
      <c r="N189" s="58"/>
      <c r="O189" s="58"/>
      <c r="P189" s="60"/>
      <c r="Q189" s="58"/>
      <c r="R189" s="58"/>
      <c r="S189" s="60"/>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112">
        <f t="shared" si="15"/>
        <v>3067.8</v>
      </c>
      <c r="BB189" s="61">
        <f t="shared" si="13"/>
        <v>3067.8</v>
      </c>
      <c r="BC189" s="57" t="str">
        <f t="shared" si="14"/>
        <v>INR  Three Thousand  &amp;Sixty Seven  and Paise Eighty Only</v>
      </c>
      <c r="BD189" s="72"/>
      <c r="BE189" s="80">
        <v>452</v>
      </c>
      <c r="BF189" s="115">
        <f t="shared" si="10"/>
        <v>511.3</v>
      </c>
      <c r="IE189" s="16"/>
      <c r="IF189" s="16"/>
      <c r="IG189" s="16"/>
      <c r="IH189" s="16"/>
      <c r="II189" s="16"/>
    </row>
    <row r="190" spans="1:243" s="15" customFormat="1" ht="39.75" customHeight="1">
      <c r="A190" s="65">
        <v>178</v>
      </c>
      <c r="B190" s="77" t="s">
        <v>260</v>
      </c>
      <c r="C190" s="68" t="s">
        <v>229</v>
      </c>
      <c r="D190" s="78">
        <v>45</v>
      </c>
      <c r="E190" s="79" t="s">
        <v>248</v>
      </c>
      <c r="F190" s="80">
        <v>96.15</v>
      </c>
      <c r="G190" s="58"/>
      <c r="H190" s="48"/>
      <c r="I190" s="47" t="s">
        <v>39</v>
      </c>
      <c r="J190" s="49">
        <f t="shared" si="12"/>
        <v>1</v>
      </c>
      <c r="K190" s="50" t="s">
        <v>64</v>
      </c>
      <c r="L190" s="50" t="s">
        <v>7</v>
      </c>
      <c r="M190" s="59"/>
      <c r="N190" s="58"/>
      <c r="O190" s="58"/>
      <c r="P190" s="60"/>
      <c r="Q190" s="58"/>
      <c r="R190" s="58"/>
      <c r="S190" s="60"/>
      <c r="T190" s="54"/>
      <c r="U190" s="54"/>
      <c r="V190" s="54"/>
      <c r="W190" s="54"/>
      <c r="X190" s="54"/>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54"/>
      <c r="AX190" s="54"/>
      <c r="AY190" s="54"/>
      <c r="AZ190" s="54"/>
      <c r="BA190" s="112">
        <f t="shared" si="15"/>
        <v>4326.75</v>
      </c>
      <c r="BB190" s="61">
        <f t="shared" si="13"/>
        <v>4326.75</v>
      </c>
      <c r="BC190" s="57" t="str">
        <f t="shared" si="14"/>
        <v>INR  Four Thousand Three Hundred &amp; Twenty Six  and Paise Seventy Five Only</v>
      </c>
      <c r="BD190" s="72"/>
      <c r="BE190" s="80">
        <v>85</v>
      </c>
      <c r="BF190" s="115">
        <f t="shared" si="10"/>
        <v>96.15</v>
      </c>
      <c r="IE190" s="16"/>
      <c r="IF190" s="16"/>
      <c r="IG190" s="16"/>
      <c r="IH190" s="16"/>
      <c r="II190" s="16"/>
    </row>
    <row r="191" spans="1:243" s="15" customFormat="1" ht="39.75" customHeight="1">
      <c r="A191" s="65">
        <v>179</v>
      </c>
      <c r="B191" s="77" t="s">
        <v>471</v>
      </c>
      <c r="C191" s="68" t="s">
        <v>230</v>
      </c>
      <c r="D191" s="78">
        <v>33</v>
      </c>
      <c r="E191" s="91" t="s">
        <v>248</v>
      </c>
      <c r="F191" s="81">
        <v>115.38</v>
      </c>
      <c r="G191" s="58"/>
      <c r="H191" s="48"/>
      <c r="I191" s="47" t="s">
        <v>39</v>
      </c>
      <c r="J191" s="49">
        <f>IF(I191="Less(-)",-1,1)</f>
        <v>1</v>
      </c>
      <c r="K191" s="50" t="s">
        <v>64</v>
      </c>
      <c r="L191" s="50" t="s">
        <v>7</v>
      </c>
      <c r="M191" s="59"/>
      <c r="N191" s="58"/>
      <c r="O191" s="58"/>
      <c r="P191" s="60"/>
      <c r="Q191" s="58"/>
      <c r="R191" s="58"/>
      <c r="S191" s="60"/>
      <c r="T191" s="54"/>
      <c r="U191" s="54"/>
      <c r="V191" s="54"/>
      <c r="W191" s="54"/>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54"/>
      <c r="AW191" s="54"/>
      <c r="AX191" s="54"/>
      <c r="AY191" s="54"/>
      <c r="AZ191" s="54"/>
      <c r="BA191" s="112">
        <f t="shared" si="15"/>
        <v>3807.54</v>
      </c>
      <c r="BB191" s="61">
        <f>BA191+SUM(N191:AZ191)</f>
        <v>3807.54</v>
      </c>
      <c r="BC191" s="57" t="str">
        <f>SpellNumber(L191,BB191)</f>
        <v>INR  Three Thousand Eight Hundred &amp; Seven  and Paise Fifty Four Only</v>
      </c>
      <c r="BD191" s="72"/>
      <c r="BE191" s="81">
        <v>102</v>
      </c>
      <c r="BF191" s="115">
        <f t="shared" si="10"/>
        <v>115.38</v>
      </c>
      <c r="IE191" s="16"/>
      <c r="IF191" s="16"/>
      <c r="IG191" s="16"/>
      <c r="IH191" s="16"/>
      <c r="II191" s="16"/>
    </row>
    <row r="192" spans="1:243" s="15" customFormat="1" ht="48.75" customHeight="1">
      <c r="A192" s="65">
        <v>180</v>
      </c>
      <c r="B192" s="77" t="s">
        <v>472</v>
      </c>
      <c r="C192" s="68" t="s">
        <v>231</v>
      </c>
      <c r="D192" s="78">
        <v>4</v>
      </c>
      <c r="E192" s="79" t="s">
        <v>248</v>
      </c>
      <c r="F192" s="80">
        <v>11802.94</v>
      </c>
      <c r="G192" s="58"/>
      <c r="H192" s="48"/>
      <c r="I192" s="47" t="s">
        <v>39</v>
      </c>
      <c r="J192" s="49">
        <f t="shared" si="12"/>
        <v>1</v>
      </c>
      <c r="K192" s="50" t="s">
        <v>64</v>
      </c>
      <c r="L192" s="50" t="s">
        <v>7</v>
      </c>
      <c r="M192" s="59"/>
      <c r="N192" s="58"/>
      <c r="O192" s="58"/>
      <c r="P192" s="60"/>
      <c r="Q192" s="58"/>
      <c r="R192" s="58"/>
      <c r="S192" s="60"/>
      <c r="T192" s="54"/>
      <c r="U192" s="54"/>
      <c r="V192" s="54"/>
      <c r="W192" s="54"/>
      <c r="X192" s="54"/>
      <c r="Y192" s="54"/>
      <c r="Z192" s="54"/>
      <c r="AA192" s="54"/>
      <c r="AB192" s="54"/>
      <c r="AC192" s="54"/>
      <c r="AD192" s="54"/>
      <c r="AE192" s="54"/>
      <c r="AF192" s="54"/>
      <c r="AG192" s="54"/>
      <c r="AH192" s="54"/>
      <c r="AI192" s="54"/>
      <c r="AJ192" s="54"/>
      <c r="AK192" s="54"/>
      <c r="AL192" s="54"/>
      <c r="AM192" s="54"/>
      <c r="AN192" s="54"/>
      <c r="AO192" s="54"/>
      <c r="AP192" s="54"/>
      <c r="AQ192" s="54"/>
      <c r="AR192" s="54"/>
      <c r="AS192" s="54"/>
      <c r="AT192" s="54"/>
      <c r="AU192" s="54"/>
      <c r="AV192" s="54"/>
      <c r="AW192" s="54"/>
      <c r="AX192" s="54"/>
      <c r="AY192" s="54"/>
      <c r="AZ192" s="54"/>
      <c r="BA192" s="112">
        <f t="shared" si="15"/>
        <v>47211.76</v>
      </c>
      <c r="BB192" s="61">
        <f t="shared" si="13"/>
        <v>47211.76</v>
      </c>
      <c r="BC192" s="57" t="str">
        <f t="shared" si="14"/>
        <v>INR  Forty Seven Thousand Two Hundred &amp; Eleven  and Paise Seventy Six Only</v>
      </c>
      <c r="BD192" s="72"/>
      <c r="BE192" s="80">
        <v>10434</v>
      </c>
      <c r="BF192" s="115">
        <f t="shared" si="10"/>
        <v>11802.94</v>
      </c>
      <c r="IE192" s="16"/>
      <c r="IF192" s="16"/>
      <c r="IG192" s="16"/>
      <c r="IH192" s="16"/>
      <c r="II192" s="16"/>
    </row>
    <row r="193" spans="1:243" s="15" customFormat="1" ht="48" customHeight="1">
      <c r="A193" s="65">
        <v>181</v>
      </c>
      <c r="B193" s="75" t="s">
        <v>473</v>
      </c>
      <c r="C193" s="68" t="s">
        <v>232</v>
      </c>
      <c r="D193" s="78">
        <v>4</v>
      </c>
      <c r="E193" s="79" t="s">
        <v>248</v>
      </c>
      <c r="F193" s="80">
        <v>337.1</v>
      </c>
      <c r="G193" s="58"/>
      <c r="H193" s="48"/>
      <c r="I193" s="47" t="s">
        <v>39</v>
      </c>
      <c r="J193" s="49">
        <f t="shared" si="12"/>
        <v>1</v>
      </c>
      <c r="K193" s="50" t="s">
        <v>64</v>
      </c>
      <c r="L193" s="50" t="s">
        <v>7</v>
      </c>
      <c r="M193" s="59"/>
      <c r="N193" s="58"/>
      <c r="O193" s="58"/>
      <c r="P193" s="60"/>
      <c r="Q193" s="58"/>
      <c r="R193" s="58"/>
      <c r="S193" s="60"/>
      <c r="T193" s="54"/>
      <c r="U193" s="54"/>
      <c r="V193" s="54"/>
      <c r="W193" s="54"/>
      <c r="X193" s="54"/>
      <c r="Y193" s="54"/>
      <c r="Z193" s="54"/>
      <c r="AA193" s="54"/>
      <c r="AB193" s="54"/>
      <c r="AC193" s="54"/>
      <c r="AD193" s="54"/>
      <c r="AE193" s="54"/>
      <c r="AF193" s="54"/>
      <c r="AG193" s="54"/>
      <c r="AH193" s="54"/>
      <c r="AI193" s="54"/>
      <c r="AJ193" s="54"/>
      <c r="AK193" s="54"/>
      <c r="AL193" s="54"/>
      <c r="AM193" s="54"/>
      <c r="AN193" s="54"/>
      <c r="AO193" s="54"/>
      <c r="AP193" s="54"/>
      <c r="AQ193" s="54"/>
      <c r="AR193" s="54"/>
      <c r="AS193" s="54"/>
      <c r="AT193" s="54"/>
      <c r="AU193" s="54"/>
      <c r="AV193" s="54"/>
      <c r="AW193" s="54"/>
      <c r="AX193" s="54"/>
      <c r="AY193" s="54"/>
      <c r="AZ193" s="54"/>
      <c r="BA193" s="112">
        <f t="shared" si="15"/>
        <v>1348.4</v>
      </c>
      <c r="BB193" s="61">
        <f t="shared" si="13"/>
        <v>1348.4</v>
      </c>
      <c r="BC193" s="57" t="str">
        <f t="shared" si="14"/>
        <v>INR  One Thousand Three Hundred &amp; Forty Eight  and Paise Forty Only</v>
      </c>
      <c r="BD193" s="72"/>
      <c r="BE193" s="80">
        <v>298</v>
      </c>
      <c r="BF193" s="115">
        <f t="shared" si="10"/>
        <v>337.1</v>
      </c>
      <c r="IE193" s="16"/>
      <c r="IF193" s="16"/>
      <c r="IG193" s="16"/>
      <c r="IH193" s="16"/>
      <c r="II193" s="16"/>
    </row>
    <row r="194" spans="1:243" s="15" customFormat="1" ht="286.5" customHeight="1">
      <c r="A194" s="65">
        <v>182</v>
      </c>
      <c r="B194" s="77" t="s">
        <v>474</v>
      </c>
      <c r="C194" s="68" t="s">
        <v>233</v>
      </c>
      <c r="D194" s="78">
        <v>10</v>
      </c>
      <c r="E194" s="79" t="s">
        <v>248</v>
      </c>
      <c r="F194" s="80">
        <v>7485.15</v>
      </c>
      <c r="G194" s="58"/>
      <c r="H194" s="48"/>
      <c r="I194" s="47" t="s">
        <v>39</v>
      </c>
      <c r="J194" s="49">
        <f t="shared" si="12"/>
        <v>1</v>
      </c>
      <c r="K194" s="50" t="s">
        <v>64</v>
      </c>
      <c r="L194" s="50" t="s">
        <v>7</v>
      </c>
      <c r="M194" s="59"/>
      <c r="N194" s="58"/>
      <c r="O194" s="58"/>
      <c r="P194" s="60"/>
      <c r="Q194" s="58"/>
      <c r="R194" s="58"/>
      <c r="S194" s="60"/>
      <c r="T194" s="54"/>
      <c r="U194" s="54"/>
      <c r="V194" s="54"/>
      <c r="W194" s="54"/>
      <c r="X194" s="54"/>
      <c r="Y194" s="54"/>
      <c r="Z194" s="54"/>
      <c r="AA194" s="54"/>
      <c r="AB194" s="54"/>
      <c r="AC194" s="54"/>
      <c r="AD194" s="54"/>
      <c r="AE194" s="54"/>
      <c r="AF194" s="54"/>
      <c r="AG194" s="54"/>
      <c r="AH194" s="54"/>
      <c r="AI194" s="54"/>
      <c r="AJ194" s="54"/>
      <c r="AK194" s="54"/>
      <c r="AL194" s="54"/>
      <c r="AM194" s="54"/>
      <c r="AN194" s="54"/>
      <c r="AO194" s="54"/>
      <c r="AP194" s="54"/>
      <c r="AQ194" s="54"/>
      <c r="AR194" s="54"/>
      <c r="AS194" s="54"/>
      <c r="AT194" s="54"/>
      <c r="AU194" s="54"/>
      <c r="AV194" s="54"/>
      <c r="AW194" s="54"/>
      <c r="AX194" s="54"/>
      <c r="AY194" s="54"/>
      <c r="AZ194" s="54"/>
      <c r="BA194" s="112">
        <f t="shared" si="15"/>
        <v>74851.5</v>
      </c>
      <c r="BB194" s="61">
        <f t="shared" si="13"/>
        <v>74851.5</v>
      </c>
      <c r="BC194" s="57" t="str">
        <f t="shared" si="14"/>
        <v>INR  Seventy Four Thousand Eight Hundred &amp; Fifty One  and Paise Fifty Only</v>
      </c>
      <c r="BD194" s="72"/>
      <c r="BE194" s="80">
        <v>6617</v>
      </c>
      <c r="BF194" s="115">
        <f t="shared" si="10"/>
        <v>7485.15</v>
      </c>
      <c r="IE194" s="16"/>
      <c r="IF194" s="16"/>
      <c r="IG194" s="16"/>
      <c r="IH194" s="16"/>
      <c r="II194" s="16"/>
    </row>
    <row r="195" spans="1:243" s="15" customFormat="1" ht="338.25" customHeight="1">
      <c r="A195" s="65">
        <v>183</v>
      </c>
      <c r="B195" s="77" t="s">
        <v>476</v>
      </c>
      <c r="C195" s="68" t="s">
        <v>234</v>
      </c>
      <c r="D195" s="78">
        <v>4</v>
      </c>
      <c r="E195" s="90" t="s">
        <v>248</v>
      </c>
      <c r="F195" s="80">
        <v>120111.95</v>
      </c>
      <c r="G195" s="58"/>
      <c r="H195" s="48"/>
      <c r="I195" s="47" t="s">
        <v>39</v>
      </c>
      <c r="J195" s="49">
        <f t="shared" si="12"/>
        <v>1</v>
      </c>
      <c r="K195" s="50" t="s">
        <v>64</v>
      </c>
      <c r="L195" s="50" t="s">
        <v>7</v>
      </c>
      <c r="M195" s="59"/>
      <c r="N195" s="58"/>
      <c r="O195" s="58"/>
      <c r="P195" s="60"/>
      <c r="Q195" s="58"/>
      <c r="R195" s="58"/>
      <c r="S195" s="60"/>
      <c r="T195" s="54"/>
      <c r="U195" s="54"/>
      <c r="V195" s="54"/>
      <c r="W195" s="54"/>
      <c r="X195" s="54"/>
      <c r="Y195" s="54"/>
      <c r="Z195" s="54"/>
      <c r="AA195" s="54"/>
      <c r="AB195" s="54"/>
      <c r="AC195" s="54"/>
      <c r="AD195" s="54"/>
      <c r="AE195" s="54"/>
      <c r="AF195" s="54"/>
      <c r="AG195" s="54"/>
      <c r="AH195" s="54"/>
      <c r="AI195" s="54"/>
      <c r="AJ195" s="54"/>
      <c r="AK195" s="54"/>
      <c r="AL195" s="54"/>
      <c r="AM195" s="54"/>
      <c r="AN195" s="54"/>
      <c r="AO195" s="54"/>
      <c r="AP195" s="54"/>
      <c r="AQ195" s="54"/>
      <c r="AR195" s="54"/>
      <c r="AS195" s="54"/>
      <c r="AT195" s="54"/>
      <c r="AU195" s="54"/>
      <c r="AV195" s="54"/>
      <c r="AW195" s="54"/>
      <c r="AX195" s="54"/>
      <c r="AY195" s="54"/>
      <c r="AZ195" s="54"/>
      <c r="BA195" s="112">
        <f t="shared" si="15"/>
        <v>480447.8</v>
      </c>
      <c r="BB195" s="61">
        <f t="shared" si="13"/>
        <v>480447.8</v>
      </c>
      <c r="BC195" s="57" t="str">
        <f t="shared" si="14"/>
        <v>INR  Four Lakh Eighty Thousand Four Hundred &amp; Forty Seven  and Paise Eighty Only</v>
      </c>
      <c r="BD195" s="72"/>
      <c r="BE195" s="80">
        <v>106181</v>
      </c>
      <c r="BF195" s="115">
        <f t="shared" si="10"/>
        <v>120111.95</v>
      </c>
      <c r="IE195" s="16"/>
      <c r="IF195" s="16"/>
      <c r="IG195" s="16"/>
      <c r="IH195" s="16"/>
      <c r="II195" s="16"/>
    </row>
    <row r="196" spans="1:243" s="15" customFormat="1" ht="330.75" customHeight="1">
      <c r="A196" s="65">
        <v>184</v>
      </c>
      <c r="B196" s="77" t="s">
        <v>475</v>
      </c>
      <c r="C196" s="68" t="s">
        <v>235</v>
      </c>
      <c r="D196" s="78">
        <v>2</v>
      </c>
      <c r="E196" s="79" t="s">
        <v>248</v>
      </c>
      <c r="F196" s="80">
        <v>17667.08</v>
      </c>
      <c r="G196" s="58"/>
      <c r="H196" s="48"/>
      <c r="I196" s="47" t="s">
        <v>39</v>
      </c>
      <c r="J196" s="49">
        <f aca="true" t="shared" si="16" ref="J196:J212">IF(I196="Less(-)",-1,1)</f>
        <v>1</v>
      </c>
      <c r="K196" s="50" t="s">
        <v>64</v>
      </c>
      <c r="L196" s="50" t="s">
        <v>7</v>
      </c>
      <c r="M196" s="59"/>
      <c r="N196" s="58"/>
      <c r="O196" s="58"/>
      <c r="P196" s="60"/>
      <c r="Q196" s="58"/>
      <c r="R196" s="58"/>
      <c r="S196" s="60"/>
      <c r="T196" s="54"/>
      <c r="U196" s="54"/>
      <c r="V196" s="54"/>
      <c r="W196" s="54"/>
      <c r="X196" s="54"/>
      <c r="Y196" s="54"/>
      <c r="Z196" s="54"/>
      <c r="AA196" s="54"/>
      <c r="AB196" s="54"/>
      <c r="AC196" s="54"/>
      <c r="AD196" s="54"/>
      <c r="AE196" s="54"/>
      <c r="AF196" s="54"/>
      <c r="AG196" s="54"/>
      <c r="AH196" s="54"/>
      <c r="AI196" s="54"/>
      <c r="AJ196" s="54"/>
      <c r="AK196" s="54"/>
      <c r="AL196" s="54"/>
      <c r="AM196" s="54"/>
      <c r="AN196" s="54"/>
      <c r="AO196" s="54"/>
      <c r="AP196" s="54"/>
      <c r="AQ196" s="54"/>
      <c r="AR196" s="54"/>
      <c r="AS196" s="54"/>
      <c r="AT196" s="54"/>
      <c r="AU196" s="54"/>
      <c r="AV196" s="54"/>
      <c r="AW196" s="54"/>
      <c r="AX196" s="54"/>
      <c r="AY196" s="54"/>
      <c r="AZ196" s="54"/>
      <c r="BA196" s="112">
        <f t="shared" si="15"/>
        <v>35334.16</v>
      </c>
      <c r="BB196" s="61">
        <f aca="true" t="shared" si="17" ref="BB196:BB212">BA196+SUM(N196:AZ196)</f>
        <v>35334.16</v>
      </c>
      <c r="BC196" s="57" t="str">
        <f aca="true" t="shared" si="18" ref="BC196:BC212">SpellNumber(L196,BB196)</f>
        <v>INR  Thirty Five Thousand Three Hundred &amp; Thirty Four  and Paise Sixteen Only</v>
      </c>
      <c r="BD196" s="72"/>
      <c r="BE196" s="80">
        <v>15618</v>
      </c>
      <c r="BF196" s="115">
        <f t="shared" si="10"/>
        <v>17667.08</v>
      </c>
      <c r="IE196" s="16"/>
      <c r="IF196" s="16"/>
      <c r="IG196" s="16"/>
      <c r="IH196" s="16"/>
      <c r="II196" s="16"/>
    </row>
    <row r="197" spans="1:243" s="15" customFormat="1" ht="217.5" customHeight="1">
      <c r="A197" s="65">
        <v>185</v>
      </c>
      <c r="B197" s="92" t="s">
        <v>477</v>
      </c>
      <c r="C197" s="68" t="s">
        <v>236</v>
      </c>
      <c r="D197" s="79">
        <v>40</v>
      </c>
      <c r="E197" s="91" t="s">
        <v>261</v>
      </c>
      <c r="F197" s="81">
        <v>774.87</v>
      </c>
      <c r="G197" s="58"/>
      <c r="H197" s="48"/>
      <c r="I197" s="47" t="s">
        <v>39</v>
      </c>
      <c r="J197" s="49">
        <f t="shared" si="16"/>
        <v>1</v>
      </c>
      <c r="K197" s="50" t="s">
        <v>64</v>
      </c>
      <c r="L197" s="50" t="s">
        <v>7</v>
      </c>
      <c r="M197" s="59"/>
      <c r="N197" s="58"/>
      <c r="O197" s="58"/>
      <c r="P197" s="60"/>
      <c r="Q197" s="58"/>
      <c r="R197" s="58"/>
      <c r="S197" s="60"/>
      <c r="T197" s="54"/>
      <c r="U197" s="54"/>
      <c r="V197" s="54"/>
      <c r="W197" s="54"/>
      <c r="X197" s="54"/>
      <c r="Y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c r="AU197" s="54"/>
      <c r="AV197" s="54"/>
      <c r="AW197" s="54"/>
      <c r="AX197" s="54"/>
      <c r="AY197" s="54"/>
      <c r="AZ197" s="54"/>
      <c r="BA197" s="112">
        <f t="shared" si="15"/>
        <v>30994.8</v>
      </c>
      <c r="BB197" s="61">
        <f t="shared" si="17"/>
        <v>30994.8</v>
      </c>
      <c r="BC197" s="57" t="str">
        <f t="shared" si="18"/>
        <v>INR  Thirty Thousand Nine Hundred &amp; Ninety Four  and Paise Eighty Only</v>
      </c>
      <c r="BD197" s="72"/>
      <c r="BE197" s="81">
        <v>685</v>
      </c>
      <c r="BF197" s="115">
        <f t="shared" si="10"/>
        <v>774.87</v>
      </c>
      <c r="IE197" s="16"/>
      <c r="IF197" s="16"/>
      <c r="IG197" s="16"/>
      <c r="IH197" s="16"/>
      <c r="II197" s="16"/>
    </row>
    <row r="198" spans="1:243" s="15" customFormat="1" ht="201" customHeight="1">
      <c r="A198" s="65">
        <v>186</v>
      </c>
      <c r="B198" s="92" t="s">
        <v>478</v>
      </c>
      <c r="C198" s="68" t="s">
        <v>237</v>
      </c>
      <c r="D198" s="79">
        <v>110</v>
      </c>
      <c r="E198" s="91" t="s">
        <v>261</v>
      </c>
      <c r="F198" s="81">
        <v>324.65</v>
      </c>
      <c r="G198" s="58"/>
      <c r="H198" s="48"/>
      <c r="I198" s="47" t="s">
        <v>39</v>
      </c>
      <c r="J198" s="49">
        <f t="shared" si="16"/>
        <v>1</v>
      </c>
      <c r="K198" s="50" t="s">
        <v>64</v>
      </c>
      <c r="L198" s="50" t="s">
        <v>7</v>
      </c>
      <c r="M198" s="59"/>
      <c r="N198" s="58"/>
      <c r="O198" s="58"/>
      <c r="P198" s="60"/>
      <c r="Q198" s="58"/>
      <c r="R198" s="58"/>
      <c r="S198" s="60"/>
      <c r="T198" s="54"/>
      <c r="U198" s="54"/>
      <c r="V198" s="54"/>
      <c r="W198" s="54"/>
      <c r="X198" s="54"/>
      <c r="Y198" s="54"/>
      <c r="Z198" s="54"/>
      <c r="AA198" s="54"/>
      <c r="AB198" s="54"/>
      <c r="AC198" s="54"/>
      <c r="AD198" s="54"/>
      <c r="AE198" s="54"/>
      <c r="AF198" s="54"/>
      <c r="AG198" s="54"/>
      <c r="AH198" s="54"/>
      <c r="AI198" s="54"/>
      <c r="AJ198" s="54"/>
      <c r="AK198" s="54"/>
      <c r="AL198" s="54"/>
      <c r="AM198" s="54"/>
      <c r="AN198" s="54"/>
      <c r="AO198" s="54"/>
      <c r="AP198" s="54"/>
      <c r="AQ198" s="54"/>
      <c r="AR198" s="54"/>
      <c r="AS198" s="54"/>
      <c r="AT198" s="54"/>
      <c r="AU198" s="54"/>
      <c r="AV198" s="54"/>
      <c r="AW198" s="54"/>
      <c r="AX198" s="54"/>
      <c r="AY198" s="54"/>
      <c r="AZ198" s="54"/>
      <c r="BA198" s="112">
        <f t="shared" si="15"/>
        <v>35711.5</v>
      </c>
      <c r="BB198" s="61">
        <f t="shared" si="17"/>
        <v>35711.5</v>
      </c>
      <c r="BC198" s="57" t="str">
        <f t="shared" si="18"/>
        <v>INR  Thirty Five Thousand Seven Hundred &amp; Eleven  and Paise Fifty Only</v>
      </c>
      <c r="BD198" s="72"/>
      <c r="BE198" s="81">
        <v>287</v>
      </c>
      <c r="BF198" s="115">
        <f t="shared" si="10"/>
        <v>324.65</v>
      </c>
      <c r="IE198" s="16"/>
      <c r="IF198" s="16"/>
      <c r="IG198" s="16"/>
      <c r="IH198" s="16"/>
      <c r="II198" s="16"/>
    </row>
    <row r="199" spans="1:243" s="15" customFormat="1" ht="67.5" customHeight="1">
      <c r="A199" s="65">
        <v>187</v>
      </c>
      <c r="B199" s="93" t="s">
        <v>479</v>
      </c>
      <c r="C199" s="68" t="s">
        <v>238</v>
      </c>
      <c r="D199" s="79">
        <v>86</v>
      </c>
      <c r="E199" s="91" t="s">
        <v>261</v>
      </c>
      <c r="F199" s="81">
        <v>745.46</v>
      </c>
      <c r="G199" s="58"/>
      <c r="H199" s="48"/>
      <c r="I199" s="47" t="s">
        <v>39</v>
      </c>
      <c r="J199" s="49">
        <f t="shared" si="16"/>
        <v>1</v>
      </c>
      <c r="K199" s="50" t="s">
        <v>64</v>
      </c>
      <c r="L199" s="50" t="s">
        <v>7</v>
      </c>
      <c r="M199" s="59"/>
      <c r="N199" s="58"/>
      <c r="O199" s="58"/>
      <c r="P199" s="60"/>
      <c r="Q199" s="58"/>
      <c r="R199" s="58"/>
      <c r="S199" s="60"/>
      <c r="T199" s="54"/>
      <c r="U199" s="54"/>
      <c r="V199" s="54"/>
      <c r="W199" s="54"/>
      <c r="X199" s="54"/>
      <c r="Y199" s="54"/>
      <c r="Z199" s="54"/>
      <c r="AA199" s="54"/>
      <c r="AB199" s="54"/>
      <c r="AC199" s="54"/>
      <c r="AD199" s="54"/>
      <c r="AE199" s="54"/>
      <c r="AF199" s="54"/>
      <c r="AG199" s="54"/>
      <c r="AH199" s="54"/>
      <c r="AI199" s="54"/>
      <c r="AJ199" s="54"/>
      <c r="AK199" s="54"/>
      <c r="AL199" s="54"/>
      <c r="AM199" s="54"/>
      <c r="AN199" s="54"/>
      <c r="AO199" s="54"/>
      <c r="AP199" s="54"/>
      <c r="AQ199" s="54"/>
      <c r="AR199" s="54"/>
      <c r="AS199" s="54"/>
      <c r="AT199" s="54"/>
      <c r="AU199" s="54"/>
      <c r="AV199" s="54"/>
      <c r="AW199" s="54"/>
      <c r="AX199" s="54"/>
      <c r="AY199" s="54"/>
      <c r="AZ199" s="54"/>
      <c r="BA199" s="112">
        <f t="shared" si="15"/>
        <v>64109.56</v>
      </c>
      <c r="BB199" s="61">
        <f t="shared" si="17"/>
        <v>64109.56</v>
      </c>
      <c r="BC199" s="57" t="str">
        <f t="shared" si="18"/>
        <v>INR  Sixty Four Thousand One Hundred &amp; Nine  and Paise Fifty Six Only</v>
      </c>
      <c r="BD199" s="72"/>
      <c r="BE199" s="81">
        <v>659</v>
      </c>
      <c r="BF199" s="115">
        <f t="shared" si="10"/>
        <v>745.46</v>
      </c>
      <c r="IE199" s="16"/>
      <c r="IF199" s="16"/>
      <c r="IG199" s="16"/>
      <c r="IH199" s="16"/>
      <c r="II199" s="16"/>
    </row>
    <row r="200" spans="1:243" s="15" customFormat="1" ht="57" customHeight="1">
      <c r="A200" s="65">
        <v>188</v>
      </c>
      <c r="B200" s="93" t="s">
        <v>480</v>
      </c>
      <c r="C200" s="68" t="s">
        <v>239</v>
      </c>
      <c r="D200" s="79">
        <v>40</v>
      </c>
      <c r="E200" s="91" t="s">
        <v>261</v>
      </c>
      <c r="F200" s="81">
        <v>1464.9</v>
      </c>
      <c r="G200" s="58"/>
      <c r="H200" s="48"/>
      <c r="I200" s="47" t="s">
        <v>39</v>
      </c>
      <c r="J200" s="49">
        <f t="shared" si="16"/>
        <v>1</v>
      </c>
      <c r="K200" s="50" t="s">
        <v>64</v>
      </c>
      <c r="L200" s="50" t="s">
        <v>7</v>
      </c>
      <c r="M200" s="59"/>
      <c r="N200" s="58"/>
      <c r="O200" s="58"/>
      <c r="P200" s="60"/>
      <c r="Q200" s="58"/>
      <c r="R200" s="58"/>
      <c r="S200" s="60"/>
      <c r="T200" s="54"/>
      <c r="U200" s="54"/>
      <c r="V200" s="54"/>
      <c r="W200" s="54"/>
      <c r="X200" s="54"/>
      <c r="Y200" s="54"/>
      <c r="Z200" s="54"/>
      <c r="AA200" s="54"/>
      <c r="AB200" s="54"/>
      <c r="AC200" s="54"/>
      <c r="AD200" s="54"/>
      <c r="AE200" s="54"/>
      <c r="AF200" s="54"/>
      <c r="AG200" s="54"/>
      <c r="AH200" s="54"/>
      <c r="AI200" s="54"/>
      <c r="AJ200" s="54"/>
      <c r="AK200" s="54"/>
      <c r="AL200" s="54"/>
      <c r="AM200" s="54"/>
      <c r="AN200" s="54"/>
      <c r="AO200" s="54"/>
      <c r="AP200" s="54"/>
      <c r="AQ200" s="54"/>
      <c r="AR200" s="54"/>
      <c r="AS200" s="54"/>
      <c r="AT200" s="54"/>
      <c r="AU200" s="54"/>
      <c r="AV200" s="54"/>
      <c r="AW200" s="54"/>
      <c r="AX200" s="54"/>
      <c r="AY200" s="54"/>
      <c r="AZ200" s="54"/>
      <c r="BA200" s="112">
        <f t="shared" si="15"/>
        <v>58596</v>
      </c>
      <c r="BB200" s="61">
        <f t="shared" si="17"/>
        <v>58596</v>
      </c>
      <c r="BC200" s="57" t="str">
        <f t="shared" si="18"/>
        <v>INR  Fifty Eight Thousand Five Hundred &amp; Ninety Six  Only</v>
      </c>
      <c r="BD200" s="72"/>
      <c r="BE200" s="81">
        <v>1295</v>
      </c>
      <c r="BF200" s="115">
        <f t="shared" si="10"/>
        <v>1464.9</v>
      </c>
      <c r="IE200" s="16"/>
      <c r="IF200" s="16"/>
      <c r="IG200" s="16"/>
      <c r="IH200" s="16"/>
      <c r="II200" s="16"/>
    </row>
    <row r="201" spans="1:243" s="15" customFormat="1" ht="52.5" customHeight="1">
      <c r="A201" s="65">
        <v>189</v>
      </c>
      <c r="B201" s="93" t="s">
        <v>481</v>
      </c>
      <c r="C201" s="68" t="s">
        <v>240</v>
      </c>
      <c r="D201" s="79">
        <v>24</v>
      </c>
      <c r="E201" s="91" t="s">
        <v>261</v>
      </c>
      <c r="F201" s="81">
        <v>2121</v>
      </c>
      <c r="G201" s="58"/>
      <c r="H201" s="48"/>
      <c r="I201" s="47" t="s">
        <v>39</v>
      </c>
      <c r="J201" s="49">
        <f t="shared" si="16"/>
        <v>1</v>
      </c>
      <c r="K201" s="50" t="s">
        <v>64</v>
      </c>
      <c r="L201" s="50" t="s">
        <v>7</v>
      </c>
      <c r="M201" s="59"/>
      <c r="N201" s="58"/>
      <c r="O201" s="58"/>
      <c r="P201" s="60"/>
      <c r="Q201" s="58"/>
      <c r="R201" s="58"/>
      <c r="S201" s="60"/>
      <c r="T201" s="54"/>
      <c r="U201" s="54"/>
      <c r="V201" s="54"/>
      <c r="W201" s="54"/>
      <c r="X201" s="54"/>
      <c r="Y201" s="54"/>
      <c r="Z201" s="54"/>
      <c r="AA201" s="54"/>
      <c r="AB201" s="54"/>
      <c r="AC201" s="54"/>
      <c r="AD201" s="54"/>
      <c r="AE201" s="54"/>
      <c r="AF201" s="54"/>
      <c r="AG201" s="54"/>
      <c r="AH201" s="54"/>
      <c r="AI201" s="54"/>
      <c r="AJ201" s="54"/>
      <c r="AK201" s="54"/>
      <c r="AL201" s="54"/>
      <c r="AM201" s="54"/>
      <c r="AN201" s="54"/>
      <c r="AO201" s="54"/>
      <c r="AP201" s="54"/>
      <c r="AQ201" s="54"/>
      <c r="AR201" s="54"/>
      <c r="AS201" s="54"/>
      <c r="AT201" s="54"/>
      <c r="AU201" s="54"/>
      <c r="AV201" s="54"/>
      <c r="AW201" s="54"/>
      <c r="AX201" s="54"/>
      <c r="AY201" s="54"/>
      <c r="AZ201" s="54"/>
      <c r="BA201" s="112">
        <f t="shared" si="15"/>
        <v>50904</v>
      </c>
      <c r="BB201" s="61">
        <f t="shared" si="17"/>
        <v>50904</v>
      </c>
      <c r="BC201" s="57" t="str">
        <f t="shared" si="18"/>
        <v>INR  Fifty Thousand Nine Hundred &amp; Four  Only</v>
      </c>
      <c r="BD201" s="72"/>
      <c r="BE201" s="81">
        <v>1875</v>
      </c>
      <c r="BF201" s="115">
        <f t="shared" si="10"/>
        <v>2121</v>
      </c>
      <c r="IE201" s="16"/>
      <c r="IF201" s="16"/>
      <c r="IG201" s="16"/>
      <c r="IH201" s="16"/>
      <c r="II201" s="16"/>
    </row>
    <row r="202" spans="1:243" s="15" customFormat="1" ht="107.25" customHeight="1">
      <c r="A202" s="65">
        <v>190</v>
      </c>
      <c r="B202" s="94" t="s">
        <v>482</v>
      </c>
      <c r="C202" s="68" t="s">
        <v>241</v>
      </c>
      <c r="D202" s="79">
        <v>1</v>
      </c>
      <c r="E202" s="91" t="s">
        <v>483</v>
      </c>
      <c r="F202" s="81">
        <v>8526.99</v>
      </c>
      <c r="G202" s="58"/>
      <c r="H202" s="48"/>
      <c r="I202" s="47" t="s">
        <v>39</v>
      </c>
      <c r="J202" s="49">
        <f>IF(I202="Less(-)",-1,1)</f>
        <v>1</v>
      </c>
      <c r="K202" s="50" t="s">
        <v>64</v>
      </c>
      <c r="L202" s="50" t="s">
        <v>7</v>
      </c>
      <c r="M202" s="59"/>
      <c r="N202" s="58"/>
      <c r="O202" s="58"/>
      <c r="P202" s="60"/>
      <c r="Q202" s="58"/>
      <c r="R202" s="58"/>
      <c r="S202" s="60"/>
      <c r="T202" s="54"/>
      <c r="U202" s="54"/>
      <c r="V202" s="54"/>
      <c r="W202" s="54"/>
      <c r="X202" s="54"/>
      <c r="Y202" s="54"/>
      <c r="Z202" s="54"/>
      <c r="AA202" s="54"/>
      <c r="AB202" s="54"/>
      <c r="AC202" s="54"/>
      <c r="AD202" s="54"/>
      <c r="AE202" s="54"/>
      <c r="AF202" s="54"/>
      <c r="AG202" s="54"/>
      <c r="AH202" s="54"/>
      <c r="AI202" s="54"/>
      <c r="AJ202" s="54"/>
      <c r="AK202" s="54"/>
      <c r="AL202" s="54"/>
      <c r="AM202" s="54"/>
      <c r="AN202" s="54"/>
      <c r="AO202" s="54"/>
      <c r="AP202" s="54"/>
      <c r="AQ202" s="54"/>
      <c r="AR202" s="54"/>
      <c r="AS202" s="54"/>
      <c r="AT202" s="54"/>
      <c r="AU202" s="54"/>
      <c r="AV202" s="54"/>
      <c r="AW202" s="54"/>
      <c r="AX202" s="54"/>
      <c r="AY202" s="54"/>
      <c r="AZ202" s="54"/>
      <c r="BA202" s="112">
        <f>total_amount_ba($B$2,$D$2,D202,F202,J202,K202,M202)</f>
        <v>8526.99</v>
      </c>
      <c r="BB202" s="61">
        <f>BA202+SUM(N202:AZ202)</f>
        <v>8526.99</v>
      </c>
      <c r="BC202" s="57" t="str">
        <f>SpellNumber(L202,BB202)</f>
        <v>INR  Eight Thousand Five Hundred &amp; Twenty Six  and Paise Ninety Nine Only</v>
      </c>
      <c r="BD202" s="72"/>
      <c r="BE202" s="81">
        <v>7538</v>
      </c>
      <c r="BF202" s="115">
        <f t="shared" si="10"/>
        <v>8526.99</v>
      </c>
      <c r="IE202" s="16"/>
      <c r="IF202" s="16"/>
      <c r="IG202" s="16"/>
      <c r="IH202" s="16"/>
      <c r="II202" s="16"/>
    </row>
    <row r="203" spans="1:243" s="15" customFormat="1" ht="135" customHeight="1">
      <c r="A203" s="65">
        <v>191</v>
      </c>
      <c r="B203" s="94" t="s">
        <v>484</v>
      </c>
      <c r="C203" s="68" t="s">
        <v>242</v>
      </c>
      <c r="D203" s="79">
        <v>4</v>
      </c>
      <c r="E203" s="91" t="s">
        <v>485</v>
      </c>
      <c r="F203" s="81">
        <v>2295.2</v>
      </c>
      <c r="G203" s="58"/>
      <c r="H203" s="48"/>
      <c r="I203" s="47" t="s">
        <v>39</v>
      </c>
      <c r="J203" s="49">
        <f t="shared" si="16"/>
        <v>1</v>
      </c>
      <c r="K203" s="50" t="s">
        <v>64</v>
      </c>
      <c r="L203" s="50" t="s">
        <v>7</v>
      </c>
      <c r="M203" s="59"/>
      <c r="N203" s="58"/>
      <c r="O203" s="58"/>
      <c r="P203" s="60"/>
      <c r="Q203" s="58"/>
      <c r="R203" s="58"/>
      <c r="S203" s="60"/>
      <c r="T203" s="54"/>
      <c r="U203" s="54"/>
      <c r="V203" s="54"/>
      <c r="W203" s="54"/>
      <c r="X203" s="54"/>
      <c r="Y203" s="54"/>
      <c r="Z203" s="54"/>
      <c r="AA203" s="54"/>
      <c r="AB203" s="54"/>
      <c r="AC203" s="54"/>
      <c r="AD203" s="54"/>
      <c r="AE203" s="54"/>
      <c r="AF203" s="54"/>
      <c r="AG203" s="54"/>
      <c r="AH203" s="54"/>
      <c r="AI203" s="54"/>
      <c r="AJ203" s="54"/>
      <c r="AK203" s="54"/>
      <c r="AL203" s="54"/>
      <c r="AM203" s="54"/>
      <c r="AN203" s="54"/>
      <c r="AO203" s="54"/>
      <c r="AP203" s="54"/>
      <c r="AQ203" s="54"/>
      <c r="AR203" s="54"/>
      <c r="AS203" s="54"/>
      <c r="AT203" s="54"/>
      <c r="AU203" s="54"/>
      <c r="AV203" s="54"/>
      <c r="AW203" s="54"/>
      <c r="AX203" s="54"/>
      <c r="AY203" s="54"/>
      <c r="AZ203" s="54"/>
      <c r="BA203" s="112">
        <f t="shared" si="15"/>
        <v>9180.8</v>
      </c>
      <c r="BB203" s="61">
        <f t="shared" si="17"/>
        <v>9180.8</v>
      </c>
      <c r="BC203" s="57" t="str">
        <f t="shared" si="18"/>
        <v>INR  Nine Thousand One Hundred &amp; Eighty  and Paise Eighty Only</v>
      </c>
      <c r="BD203" s="72"/>
      <c r="BE203" s="81">
        <v>2029</v>
      </c>
      <c r="BF203" s="115">
        <f t="shared" si="10"/>
        <v>2295.2</v>
      </c>
      <c r="IE203" s="16"/>
      <c r="IF203" s="16"/>
      <c r="IG203" s="16"/>
      <c r="IH203" s="16"/>
      <c r="II203" s="16"/>
    </row>
    <row r="204" spans="1:243" s="15" customFormat="1" ht="78.75" customHeight="1">
      <c r="A204" s="65">
        <v>192</v>
      </c>
      <c r="B204" s="85" t="s">
        <v>486</v>
      </c>
      <c r="C204" s="68" t="s">
        <v>243</v>
      </c>
      <c r="D204" s="79">
        <v>3</v>
      </c>
      <c r="E204" s="91" t="s">
        <v>485</v>
      </c>
      <c r="F204" s="81">
        <v>471.71</v>
      </c>
      <c r="G204" s="58"/>
      <c r="H204" s="48"/>
      <c r="I204" s="47" t="s">
        <v>39</v>
      </c>
      <c r="J204" s="49">
        <f t="shared" si="16"/>
        <v>1</v>
      </c>
      <c r="K204" s="50" t="s">
        <v>64</v>
      </c>
      <c r="L204" s="50" t="s">
        <v>7</v>
      </c>
      <c r="M204" s="59"/>
      <c r="N204" s="58"/>
      <c r="O204" s="58"/>
      <c r="P204" s="60"/>
      <c r="Q204" s="58"/>
      <c r="R204" s="58"/>
      <c r="S204" s="60"/>
      <c r="T204" s="54"/>
      <c r="U204" s="54"/>
      <c r="V204" s="54"/>
      <c r="W204" s="54"/>
      <c r="X204" s="54"/>
      <c r="Y204" s="54"/>
      <c r="Z204" s="54"/>
      <c r="AA204" s="54"/>
      <c r="AB204" s="54"/>
      <c r="AC204" s="54"/>
      <c r="AD204" s="54"/>
      <c r="AE204" s="54"/>
      <c r="AF204" s="54"/>
      <c r="AG204" s="54"/>
      <c r="AH204" s="54"/>
      <c r="AI204" s="54"/>
      <c r="AJ204" s="54"/>
      <c r="AK204" s="54"/>
      <c r="AL204" s="54"/>
      <c r="AM204" s="54"/>
      <c r="AN204" s="54"/>
      <c r="AO204" s="54"/>
      <c r="AP204" s="54"/>
      <c r="AQ204" s="54"/>
      <c r="AR204" s="54"/>
      <c r="AS204" s="54"/>
      <c r="AT204" s="54"/>
      <c r="AU204" s="54"/>
      <c r="AV204" s="54"/>
      <c r="AW204" s="54"/>
      <c r="AX204" s="54"/>
      <c r="AY204" s="54"/>
      <c r="AZ204" s="54"/>
      <c r="BA204" s="112">
        <f t="shared" si="15"/>
        <v>1415.13</v>
      </c>
      <c r="BB204" s="61">
        <f t="shared" si="17"/>
        <v>1415.13</v>
      </c>
      <c r="BC204" s="57" t="str">
        <f t="shared" si="18"/>
        <v>INR  One Thousand Four Hundred &amp; Fifteen  and Paise Thirteen Only</v>
      </c>
      <c r="BD204" s="72"/>
      <c r="BE204" s="81">
        <v>417</v>
      </c>
      <c r="BF204" s="115">
        <f t="shared" si="10"/>
        <v>471.71</v>
      </c>
      <c r="IE204" s="16"/>
      <c r="IF204" s="16"/>
      <c r="IG204" s="16"/>
      <c r="IH204" s="16"/>
      <c r="II204" s="16"/>
    </row>
    <row r="205" spans="1:243" s="15" customFormat="1" ht="105" customHeight="1">
      <c r="A205" s="65">
        <v>193</v>
      </c>
      <c r="B205" s="93" t="s">
        <v>487</v>
      </c>
      <c r="C205" s="68" t="s">
        <v>244</v>
      </c>
      <c r="D205" s="79">
        <v>1</v>
      </c>
      <c r="E205" s="91" t="s">
        <v>268</v>
      </c>
      <c r="F205" s="81">
        <v>1392.51</v>
      </c>
      <c r="G205" s="58"/>
      <c r="H205" s="48"/>
      <c r="I205" s="47" t="s">
        <v>39</v>
      </c>
      <c r="J205" s="49">
        <f t="shared" si="16"/>
        <v>1</v>
      </c>
      <c r="K205" s="50" t="s">
        <v>64</v>
      </c>
      <c r="L205" s="50" t="s">
        <v>7</v>
      </c>
      <c r="M205" s="59"/>
      <c r="N205" s="58"/>
      <c r="O205" s="58"/>
      <c r="P205" s="60"/>
      <c r="Q205" s="58"/>
      <c r="R205" s="58"/>
      <c r="S205" s="60"/>
      <c r="T205" s="54"/>
      <c r="U205" s="54"/>
      <c r="V205" s="54"/>
      <c r="W205" s="54"/>
      <c r="X205" s="54"/>
      <c r="Y205" s="54"/>
      <c r="Z205" s="54"/>
      <c r="AA205" s="54"/>
      <c r="AB205" s="54"/>
      <c r="AC205" s="54"/>
      <c r="AD205" s="54"/>
      <c r="AE205" s="54"/>
      <c r="AF205" s="54"/>
      <c r="AG205" s="54"/>
      <c r="AH205" s="54"/>
      <c r="AI205" s="54"/>
      <c r="AJ205" s="54"/>
      <c r="AK205" s="54"/>
      <c r="AL205" s="54"/>
      <c r="AM205" s="54"/>
      <c r="AN205" s="54"/>
      <c r="AO205" s="54"/>
      <c r="AP205" s="54"/>
      <c r="AQ205" s="54"/>
      <c r="AR205" s="54"/>
      <c r="AS205" s="54"/>
      <c r="AT205" s="54"/>
      <c r="AU205" s="54"/>
      <c r="AV205" s="54"/>
      <c r="AW205" s="54"/>
      <c r="AX205" s="54"/>
      <c r="AY205" s="54"/>
      <c r="AZ205" s="54"/>
      <c r="BA205" s="112">
        <f t="shared" si="15"/>
        <v>1392.51</v>
      </c>
      <c r="BB205" s="61">
        <f t="shared" si="17"/>
        <v>1392.51</v>
      </c>
      <c r="BC205" s="57" t="str">
        <f t="shared" si="18"/>
        <v>INR  One Thousand Three Hundred &amp; Ninety Two  and Paise Fifty One Only</v>
      </c>
      <c r="BD205" s="72"/>
      <c r="BE205" s="81">
        <v>1231</v>
      </c>
      <c r="BF205" s="115">
        <f t="shared" si="10"/>
        <v>1392.51</v>
      </c>
      <c r="IE205" s="16"/>
      <c r="IF205" s="16"/>
      <c r="IG205" s="16"/>
      <c r="IH205" s="16"/>
      <c r="II205" s="16"/>
    </row>
    <row r="206" spans="1:243" s="15" customFormat="1" ht="81" customHeight="1">
      <c r="A206" s="65">
        <v>194</v>
      </c>
      <c r="B206" s="85" t="s">
        <v>488</v>
      </c>
      <c r="C206" s="68" t="s">
        <v>245</v>
      </c>
      <c r="D206" s="79">
        <v>1</v>
      </c>
      <c r="E206" s="91" t="s">
        <v>262</v>
      </c>
      <c r="F206" s="81">
        <v>696.82</v>
      </c>
      <c r="G206" s="58"/>
      <c r="H206" s="48"/>
      <c r="I206" s="47" t="s">
        <v>39</v>
      </c>
      <c r="J206" s="49">
        <f t="shared" si="16"/>
        <v>1</v>
      </c>
      <c r="K206" s="50" t="s">
        <v>64</v>
      </c>
      <c r="L206" s="50" t="s">
        <v>7</v>
      </c>
      <c r="M206" s="59"/>
      <c r="N206" s="58"/>
      <c r="O206" s="58"/>
      <c r="P206" s="60"/>
      <c r="Q206" s="58"/>
      <c r="R206" s="58"/>
      <c r="S206" s="60"/>
      <c r="T206" s="54"/>
      <c r="U206" s="54"/>
      <c r="V206" s="54"/>
      <c r="W206" s="54"/>
      <c r="X206" s="54"/>
      <c r="Y206" s="54"/>
      <c r="Z206" s="54"/>
      <c r="AA206" s="54"/>
      <c r="AB206" s="54"/>
      <c r="AC206" s="54"/>
      <c r="AD206" s="54"/>
      <c r="AE206" s="54"/>
      <c r="AF206" s="54"/>
      <c r="AG206" s="54"/>
      <c r="AH206" s="54"/>
      <c r="AI206" s="54"/>
      <c r="AJ206" s="54"/>
      <c r="AK206" s="54"/>
      <c r="AL206" s="54"/>
      <c r="AM206" s="54"/>
      <c r="AN206" s="54"/>
      <c r="AO206" s="54"/>
      <c r="AP206" s="54"/>
      <c r="AQ206" s="54"/>
      <c r="AR206" s="54"/>
      <c r="AS206" s="54"/>
      <c r="AT206" s="54"/>
      <c r="AU206" s="54"/>
      <c r="AV206" s="54"/>
      <c r="AW206" s="54"/>
      <c r="AX206" s="54"/>
      <c r="AY206" s="54"/>
      <c r="AZ206" s="54"/>
      <c r="BA206" s="112">
        <f t="shared" si="15"/>
        <v>696.82</v>
      </c>
      <c r="BB206" s="61">
        <f t="shared" si="17"/>
        <v>696.82</v>
      </c>
      <c r="BC206" s="57" t="str">
        <f t="shared" si="18"/>
        <v>INR  Six Hundred &amp; Ninety Six  and Paise Eighty Two Only</v>
      </c>
      <c r="BD206" s="72"/>
      <c r="BE206" s="81">
        <v>616</v>
      </c>
      <c r="BF206" s="115">
        <f t="shared" si="10"/>
        <v>696.82</v>
      </c>
      <c r="IE206" s="16"/>
      <c r="IF206" s="16"/>
      <c r="IG206" s="16"/>
      <c r="IH206" s="16"/>
      <c r="II206" s="16"/>
    </row>
    <row r="207" spans="1:243" s="15" customFormat="1" ht="81" customHeight="1">
      <c r="A207" s="65">
        <v>195</v>
      </c>
      <c r="B207" s="85" t="s">
        <v>489</v>
      </c>
      <c r="C207" s="68" t="s">
        <v>269</v>
      </c>
      <c r="D207" s="79">
        <v>1</v>
      </c>
      <c r="E207" s="91" t="s">
        <v>262</v>
      </c>
      <c r="F207" s="81">
        <v>568.99</v>
      </c>
      <c r="G207" s="58"/>
      <c r="H207" s="48"/>
      <c r="I207" s="47" t="s">
        <v>39</v>
      </c>
      <c r="J207" s="49">
        <f t="shared" si="16"/>
        <v>1</v>
      </c>
      <c r="K207" s="50" t="s">
        <v>64</v>
      </c>
      <c r="L207" s="50" t="s">
        <v>7</v>
      </c>
      <c r="M207" s="59"/>
      <c r="N207" s="58"/>
      <c r="O207" s="58"/>
      <c r="P207" s="60"/>
      <c r="Q207" s="58"/>
      <c r="R207" s="58"/>
      <c r="S207" s="60"/>
      <c r="T207" s="54"/>
      <c r="U207" s="54"/>
      <c r="V207" s="54"/>
      <c r="W207" s="54"/>
      <c r="X207" s="54"/>
      <c r="Y207" s="54"/>
      <c r="Z207" s="54"/>
      <c r="AA207" s="54"/>
      <c r="AB207" s="54"/>
      <c r="AC207" s="54"/>
      <c r="AD207" s="54"/>
      <c r="AE207" s="54"/>
      <c r="AF207" s="54"/>
      <c r="AG207" s="54"/>
      <c r="AH207" s="54"/>
      <c r="AI207" s="54"/>
      <c r="AJ207" s="54"/>
      <c r="AK207" s="54"/>
      <c r="AL207" s="54"/>
      <c r="AM207" s="54"/>
      <c r="AN207" s="54"/>
      <c r="AO207" s="54"/>
      <c r="AP207" s="54"/>
      <c r="AQ207" s="54"/>
      <c r="AR207" s="54"/>
      <c r="AS207" s="54"/>
      <c r="AT207" s="54"/>
      <c r="AU207" s="54"/>
      <c r="AV207" s="54"/>
      <c r="AW207" s="54"/>
      <c r="AX207" s="54"/>
      <c r="AY207" s="54"/>
      <c r="AZ207" s="54"/>
      <c r="BA207" s="112">
        <f t="shared" si="15"/>
        <v>568.99</v>
      </c>
      <c r="BB207" s="61">
        <f t="shared" si="17"/>
        <v>568.99</v>
      </c>
      <c r="BC207" s="57" t="str">
        <f t="shared" si="18"/>
        <v>INR  Five Hundred &amp; Sixty Eight  and Paise Ninety Nine Only</v>
      </c>
      <c r="BD207" s="72"/>
      <c r="BE207" s="81">
        <v>503</v>
      </c>
      <c r="BF207" s="115">
        <f aca="true" t="shared" si="19" ref="BF207:BF225">BE207*1.12*1.01</f>
        <v>568.99</v>
      </c>
      <c r="IE207" s="16"/>
      <c r="IF207" s="16"/>
      <c r="IG207" s="16"/>
      <c r="IH207" s="16"/>
      <c r="II207" s="16"/>
    </row>
    <row r="208" spans="1:243" s="15" customFormat="1" ht="94.5" customHeight="1">
      <c r="A208" s="65">
        <v>196</v>
      </c>
      <c r="B208" s="85" t="s">
        <v>490</v>
      </c>
      <c r="C208" s="68" t="s">
        <v>270</v>
      </c>
      <c r="D208" s="79">
        <v>1</v>
      </c>
      <c r="E208" s="91" t="s">
        <v>262</v>
      </c>
      <c r="F208" s="81">
        <v>178.73</v>
      </c>
      <c r="G208" s="58"/>
      <c r="H208" s="48"/>
      <c r="I208" s="47" t="s">
        <v>39</v>
      </c>
      <c r="J208" s="49">
        <f t="shared" si="16"/>
        <v>1</v>
      </c>
      <c r="K208" s="50" t="s">
        <v>64</v>
      </c>
      <c r="L208" s="50" t="s">
        <v>7</v>
      </c>
      <c r="M208" s="59"/>
      <c r="N208" s="58"/>
      <c r="O208" s="58"/>
      <c r="P208" s="60"/>
      <c r="Q208" s="58"/>
      <c r="R208" s="58"/>
      <c r="S208" s="60"/>
      <c r="T208" s="54"/>
      <c r="U208" s="54"/>
      <c r="V208" s="54"/>
      <c r="W208" s="54"/>
      <c r="X208" s="54"/>
      <c r="Y208" s="54"/>
      <c r="Z208" s="54"/>
      <c r="AA208" s="54"/>
      <c r="AB208" s="54"/>
      <c r="AC208" s="54"/>
      <c r="AD208" s="54"/>
      <c r="AE208" s="54"/>
      <c r="AF208" s="54"/>
      <c r="AG208" s="54"/>
      <c r="AH208" s="54"/>
      <c r="AI208" s="54"/>
      <c r="AJ208" s="54"/>
      <c r="AK208" s="54"/>
      <c r="AL208" s="54"/>
      <c r="AM208" s="54"/>
      <c r="AN208" s="54"/>
      <c r="AO208" s="54"/>
      <c r="AP208" s="54"/>
      <c r="AQ208" s="54"/>
      <c r="AR208" s="54"/>
      <c r="AS208" s="54"/>
      <c r="AT208" s="54"/>
      <c r="AU208" s="54"/>
      <c r="AV208" s="54"/>
      <c r="AW208" s="54"/>
      <c r="AX208" s="54"/>
      <c r="AY208" s="54"/>
      <c r="AZ208" s="54"/>
      <c r="BA208" s="112">
        <f t="shared" si="15"/>
        <v>178.73</v>
      </c>
      <c r="BB208" s="61">
        <f t="shared" si="17"/>
        <v>178.73</v>
      </c>
      <c r="BC208" s="57" t="str">
        <f t="shared" si="18"/>
        <v>INR  One Hundred &amp; Seventy Eight  and Paise Seventy Three Only</v>
      </c>
      <c r="BD208" s="72"/>
      <c r="BE208" s="81">
        <v>158</v>
      </c>
      <c r="BF208" s="115">
        <f t="shared" si="19"/>
        <v>178.73</v>
      </c>
      <c r="IE208" s="16"/>
      <c r="IF208" s="16"/>
      <c r="IG208" s="16"/>
      <c r="IH208" s="16"/>
      <c r="II208" s="16"/>
    </row>
    <row r="209" spans="1:243" s="15" customFormat="1" ht="111" customHeight="1">
      <c r="A209" s="65">
        <v>197</v>
      </c>
      <c r="B209" s="85" t="s">
        <v>491</v>
      </c>
      <c r="C209" s="68" t="s">
        <v>271</v>
      </c>
      <c r="D209" s="79">
        <v>2</v>
      </c>
      <c r="E209" s="91" t="s">
        <v>263</v>
      </c>
      <c r="F209" s="81">
        <v>424.2</v>
      </c>
      <c r="G209" s="58"/>
      <c r="H209" s="48"/>
      <c r="I209" s="47" t="s">
        <v>39</v>
      </c>
      <c r="J209" s="49">
        <f t="shared" si="16"/>
        <v>1</v>
      </c>
      <c r="K209" s="50" t="s">
        <v>64</v>
      </c>
      <c r="L209" s="50" t="s">
        <v>7</v>
      </c>
      <c r="M209" s="59"/>
      <c r="N209" s="58"/>
      <c r="O209" s="58"/>
      <c r="P209" s="60"/>
      <c r="Q209" s="58"/>
      <c r="R209" s="58"/>
      <c r="S209" s="60"/>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54"/>
      <c r="AX209" s="54"/>
      <c r="AY209" s="54"/>
      <c r="AZ209" s="54"/>
      <c r="BA209" s="112">
        <f t="shared" si="15"/>
        <v>848.4</v>
      </c>
      <c r="BB209" s="61">
        <f t="shared" si="17"/>
        <v>848.4</v>
      </c>
      <c r="BC209" s="57" t="str">
        <f t="shared" si="18"/>
        <v>INR  Eight Hundred &amp; Forty Eight  and Paise Forty Only</v>
      </c>
      <c r="BD209" s="72"/>
      <c r="BE209" s="81">
        <v>375</v>
      </c>
      <c r="BF209" s="115">
        <f t="shared" si="19"/>
        <v>424.2</v>
      </c>
      <c r="IE209" s="16"/>
      <c r="IF209" s="16"/>
      <c r="IG209" s="16"/>
      <c r="IH209" s="16"/>
      <c r="II209" s="16"/>
    </row>
    <row r="210" spans="1:243" s="15" customFormat="1" ht="111.75" customHeight="1">
      <c r="A210" s="65">
        <v>198</v>
      </c>
      <c r="B210" s="77" t="s">
        <v>492</v>
      </c>
      <c r="C210" s="68" t="s">
        <v>272</v>
      </c>
      <c r="D210" s="79">
        <v>20</v>
      </c>
      <c r="E210" s="79" t="s">
        <v>248</v>
      </c>
      <c r="F210" s="80">
        <v>183.25</v>
      </c>
      <c r="G210" s="58"/>
      <c r="H210" s="48"/>
      <c r="I210" s="47" t="s">
        <v>39</v>
      </c>
      <c r="J210" s="49">
        <f t="shared" si="16"/>
        <v>1</v>
      </c>
      <c r="K210" s="50" t="s">
        <v>64</v>
      </c>
      <c r="L210" s="50" t="s">
        <v>7</v>
      </c>
      <c r="M210" s="59"/>
      <c r="N210" s="58"/>
      <c r="O210" s="58"/>
      <c r="P210" s="60"/>
      <c r="Q210" s="58"/>
      <c r="R210" s="58"/>
      <c r="S210" s="60"/>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54"/>
      <c r="AW210" s="54"/>
      <c r="AX210" s="54"/>
      <c r="AY210" s="54"/>
      <c r="AZ210" s="54"/>
      <c r="BA210" s="112">
        <f t="shared" si="15"/>
        <v>3665</v>
      </c>
      <c r="BB210" s="61">
        <f t="shared" si="17"/>
        <v>3665</v>
      </c>
      <c r="BC210" s="57" t="str">
        <f t="shared" si="18"/>
        <v>INR  Three Thousand Six Hundred &amp; Sixty Five  Only</v>
      </c>
      <c r="BD210" s="72"/>
      <c r="BE210" s="80">
        <v>162</v>
      </c>
      <c r="BF210" s="115">
        <f t="shared" si="19"/>
        <v>183.25</v>
      </c>
      <c r="IE210" s="16"/>
      <c r="IF210" s="16"/>
      <c r="IG210" s="16"/>
      <c r="IH210" s="16"/>
      <c r="II210" s="16"/>
    </row>
    <row r="211" spans="1:243" s="15" customFormat="1" ht="96" customHeight="1">
      <c r="A211" s="65">
        <v>199</v>
      </c>
      <c r="B211" s="77" t="s">
        <v>493</v>
      </c>
      <c r="C211" s="68" t="s">
        <v>273</v>
      </c>
      <c r="D211" s="79">
        <v>20</v>
      </c>
      <c r="E211" s="79" t="s">
        <v>248</v>
      </c>
      <c r="F211" s="80">
        <v>26.02</v>
      </c>
      <c r="G211" s="58"/>
      <c r="H211" s="48"/>
      <c r="I211" s="47" t="s">
        <v>39</v>
      </c>
      <c r="J211" s="49">
        <f t="shared" si="16"/>
        <v>1</v>
      </c>
      <c r="K211" s="50" t="s">
        <v>64</v>
      </c>
      <c r="L211" s="50" t="s">
        <v>7</v>
      </c>
      <c r="M211" s="59"/>
      <c r="N211" s="58"/>
      <c r="O211" s="58"/>
      <c r="P211" s="60"/>
      <c r="Q211" s="58"/>
      <c r="R211" s="58"/>
      <c r="S211" s="60"/>
      <c r="T211" s="54"/>
      <c r="U211" s="54"/>
      <c r="V211" s="54"/>
      <c r="W211" s="54"/>
      <c r="X211" s="54"/>
      <c r="Y211" s="54"/>
      <c r="Z211" s="54"/>
      <c r="AA211" s="54"/>
      <c r="AB211" s="54"/>
      <c r="AC211" s="54"/>
      <c r="AD211" s="54"/>
      <c r="AE211" s="54"/>
      <c r="AF211" s="54"/>
      <c r="AG211" s="54"/>
      <c r="AH211" s="54"/>
      <c r="AI211" s="54"/>
      <c r="AJ211" s="54"/>
      <c r="AK211" s="54"/>
      <c r="AL211" s="54"/>
      <c r="AM211" s="54"/>
      <c r="AN211" s="54"/>
      <c r="AO211" s="54"/>
      <c r="AP211" s="54"/>
      <c r="AQ211" s="54"/>
      <c r="AR211" s="54"/>
      <c r="AS211" s="54"/>
      <c r="AT211" s="54"/>
      <c r="AU211" s="54"/>
      <c r="AV211" s="54"/>
      <c r="AW211" s="54"/>
      <c r="AX211" s="54"/>
      <c r="AY211" s="54"/>
      <c r="AZ211" s="54"/>
      <c r="BA211" s="112">
        <f t="shared" si="15"/>
        <v>520.4</v>
      </c>
      <c r="BB211" s="61">
        <f t="shared" si="17"/>
        <v>520.4</v>
      </c>
      <c r="BC211" s="57" t="str">
        <f t="shared" si="18"/>
        <v>INR  Five Hundred &amp; Twenty  and Paise Forty Only</v>
      </c>
      <c r="BD211" s="72"/>
      <c r="BE211" s="80">
        <v>23</v>
      </c>
      <c r="BF211" s="115">
        <f t="shared" si="19"/>
        <v>26.02</v>
      </c>
      <c r="IE211" s="16"/>
      <c r="IF211" s="16"/>
      <c r="IG211" s="16"/>
      <c r="IH211" s="16"/>
      <c r="II211" s="16"/>
    </row>
    <row r="212" spans="1:243" s="15" customFormat="1" ht="96" customHeight="1">
      <c r="A212" s="65">
        <v>200</v>
      </c>
      <c r="B212" s="77" t="s">
        <v>494</v>
      </c>
      <c r="C212" s="68" t="s">
        <v>274</v>
      </c>
      <c r="D212" s="79">
        <v>20</v>
      </c>
      <c r="E212" s="79" t="s">
        <v>248</v>
      </c>
      <c r="F212" s="80">
        <v>28.28</v>
      </c>
      <c r="G212" s="58"/>
      <c r="H212" s="48"/>
      <c r="I212" s="47" t="s">
        <v>39</v>
      </c>
      <c r="J212" s="49">
        <f t="shared" si="16"/>
        <v>1</v>
      </c>
      <c r="K212" s="50" t="s">
        <v>64</v>
      </c>
      <c r="L212" s="50" t="s">
        <v>7</v>
      </c>
      <c r="M212" s="59"/>
      <c r="N212" s="58"/>
      <c r="O212" s="58"/>
      <c r="P212" s="60"/>
      <c r="Q212" s="58"/>
      <c r="R212" s="58"/>
      <c r="S212" s="60"/>
      <c r="T212" s="54"/>
      <c r="U212" s="54"/>
      <c r="V212" s="54"/>
      <c r="W212" s="54"/>
      <c r="X212" s="54"/>
      <c r="Y212" s="54"/>
      <c r="Z212" s="54"/>
      <c r="AA212" s="54"/>
      <c r="AB212" s="54"/>
      <c r="AC212" s="54"/>
      <c r="AD212" s="54"/>
      <c r="AE212" s="54"/>
      <c r="AF212" s="54"/>
      <c r="AG212" s="54"/>
      <c r="AH212" s="54"/>
      <c r="AI212" s="54"/>
      <c r="AJ212" s="54"/>
      <c r="AK212" s="54"/>
      <c r="AL212" s="54"/>
      <c r="AM212" s="54"/>
      <c r="AN212" s="54"/>
      <c r="AO212" s="54"/>
      <c r="AP212" s="54"/>
      <c r="AQ212" s="54"/>
      <c r="AR212" s="54"/>
      <c r="AS212" s="54"/>
      <c r="AT212" s="54"/>
      <c r="AU212" s="54"/>
      <c r="AV212" s="54"/>
      <c r="AW212" s="54"/>
      <c r="AX212" s="54"/>
      <c r="AY212" s="54"/>
      <c r="AZ212" s="54"/>
      <c r="BA212" s="112">
        <f t="shared" si="15"/>
        <v>565.6</v>
      </c>
      <c r="BB212" s="61">
        <f t="shared" si="17"/>
        <v>565.6</v>
      </c>
      <c r="BC212" s="57" t="str">
        <f t="shared" si="18"/>
        <v>INR  Five Hundred &amp; Sixty Five  and Paise Sixty Only</v>
      </c>
      <c r="BD212" s="72"/>
      <c r="BE212" s="80">
        <v>25</v>
      </c>
      <c r="BF212" s="115">
        <f t="shared" si="19"/>
        <v>28.28</v>
      </c>
      <c r="IE212" s="16"/>
      <c r="IF212" s="16"/>
      <c r="IG212" s="16"/>
      <c r="IH212" s="16"/>
      <c r="II212" s="16"/>
    </row>
    <row r="213" spans="1:243" s="15" customFormat="1" ht="91.5" customHeight="1">
      <c r="A213" s="65">
        <v>201</v>
      </c>
      <c r="B213" s="77" t="s">
        <v>495</v>
      </c>
      <c r="C213" s="68" t="s">
        <v>275</v>
      </c>
      <c r="D213" s="79">
        <v>10</v>
      </c>
      <c r="E213" s="79" t="s">
        <v>248</v>
      </c>
      <c r="F213" s="80">
        <v>82.58</v>
      </c>
      <c r="G213" s="58"/>
      <c r="H213" s="48"/>
      <c r="I213" s="47" t="s">
        <v>39</v>
      </c>
      <c r="J213" s="49">
        <f aca="true" t="shared" si="20" ref="J213:J218">IF(I213="Less(-)",-1,1)</f>
        <v>1</v>
      </c>
      <c r="K213" s="50" t="s">
        <v>64</v>
      </c>
      <c r="L213" s="50" t="s">
        <v>7</v>
      </c>
      <c r="M213" s="59"/>
      <c r="N213" s="58"/>
      <c r="O213" s="58"/>
      <c r="P213" s="60"/>
      <c r="Q213" s="58"/>
      <c r="R213" s="58"/>
      <c r="S213" s="60"/>
      <c r="T213" s="54"/>
      <c r="U213" s="54"/>
      <c r="V213" s="54"/>
      <c r="W213" s="54"/>
      <c r="X213" s="54"/>
      <c r="Y213" s="54"/>
      <c r="Z213" s="54"/>
      <c r="AA213" s="54"/>
      <c r="AB213" s="54"/>
      <c r="AC213" s="54"/>
      <c r="AD213" s="54"/>
      <c r="AE213" s="54"/>
      <c r="AF213" s="54"/>
      <c r="AG213" s="54"/>
      <c r="AH213" s="54"/>
      <c r="AI213" s="54"/>
      <c r="AJ213" s="54"/>
      <c r="AK213" s="54"/>
      <c r="AL213" s="54"/>
      <c r="AM213" s="54"/>
      <c r="AN213" s="54"/>
      <c r="AO213" s="54"/>
      <c r="AP213" s="54"/>
      <c r="AQ213" s="54"/>
      <c r="AR213" s="54"/>
      <c r="AS213" s="54"/>
      <c r="AT213" s="54"/>
      <c r="AU213" s="54"/>
      <c r="AV213" s="54"/>
      <c r="AW213" s="54"/>
      <c r="AX213" s="54"/>
      <c r="AY213" s="54"/>
      <c r="AZ213" s="54"/>
      <c r="BA213" s="112">
        <f t="shared" si="15"/>
        <v>825.8</v>
      </c>
      <c r="BB213" s="61">
        <f aca="true" t="shared" si="21" ref="BB213:BB218">BA213+SUM(N213:AZ213)</f>
        <v>825.8</v>
      </c>
      <c r="BC213" s="57" t="str">
        <f aca="true" t="shared" si="22" ref="BC213:BC218">SpellNumber(L213,BB213)</f>
        <v>INR  Eight Hundred &amp; Twenty Five  and Paise Eighty Only</v>
      </c>
      <c r="BD213" s="72"/>
      <c r="BE213" s="80">
        <v>73</v>
      </c>
      <c r="BF213" s="115">
        <f t="shared" si="19"/>
        <v>82.58</v>
      </c>
      <c r="IE213" s="16"/>
      <c r="IF213" s="16"/>
      <c r="IG213" s="16"/>
      <c r="IH213" s="16"/>
      <c r="II213" s="16"/>
    </row>
    <row r="214" spans="1:243" s="15" customFormat="1" ht="106.5" customHeight="1">
      <c r="A214" s="65">
        <v>202</v>
      </c>
      <c r="B214" s="77" t="s">
        <v>496</v>
      </c>
      <c r="C214" s="68" t="s">
        <v>276</v>
      </c>
      <c r="D214" s="79">
        <v>20</v>
      </c>
      <c r="E214" s="79" t="s">
        <v>248</v>
      </c>
      <c r="F214" s="80">
        <v>211.53</v>
      </c>
      <c r="G214" s="58"/>
      <c r="H214" s="48"/>
      <c r="I214" s="47" t="s">
        <v>39</v>
      </c>
      <c r="J214" s="49">
        <f t="shared" si="20"/>
        <v>1</v>
      </c>
      <c r="K214" s="50" t="s">
        <v>64</v>
      </c>
      <c r="L214" s="50" t="s">
        <v>7</v>
      </c>
      <c r="M214" s="59"/>
      <c r="N214" s="58"/>
      <c r="O214" s="58"/>
      <c r="P214" s="60"/>
      <c r="Q214" s="58"/>
      <c r="R214" s="58"/>
      <c r="S214" s="60"/>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54"/>
      <c r="AW214" s="54"/>
      <c r="AX214" s="54"/>
      <c r="AY214" s="54"/>
      <c r="AZ214" s="54"/>
      <c r="BA214" s="112">
        <f>total_amount_ba($B$2,$D$2,D214,F214,J214,K214,M214)</f>
        <v>4230.6</v>
      </c>
      <c r="BB214" s="61">
        <f t="shared" si="21"/>
        <v>4230.6</v>
      </c>
      <c r="BC214" s="57" t="str">
        <f t="shared" si="22"/>
        <v>INR  Four Thousand Two Hundred &amp; Thirty  and Paise Sixty Only</v>
      </c>
      <c r="BD214" s="72"/>
      <c r="BE214" s="80">
        <v>187</v>
      </c>
      <c r="BF214" s="115">
        <f t="shared" si="19"/>
        <v>211.53</v>
      </c>
      <c r="IE214" s="16"/>
      <c r="IF214" s="16"/>
      <c r="IG214" s="16"/>
      <c r="IH214" s="16"/>
      <c r="II214" s="16"/>
    </row>
    <row r="215" spans="1:243" s="15" customFormat="1" ht="104.25" customHeight="1">
      <c r="A215" s="65">
        <v>203</v>
      </c>
      <c r="B215" s="77" t="s">
        <v>497</v>
      </c>
      <c r="C215" s="68" t="s">
        <v>277</v>
      </c>
      <c r="D215" s="79">
        <v>20</v>
      </c>
      <c r="E215" s="79" t="s">
        <v>248</v>
      </c>
      <c r="F215" s="80">
        <v>73.53</v>
      </c>
      <c r="G215" s="58"/>
      <c r="H215" s="48"/>
      <c r="I215" s="47" t="s">
        <v>39</v>
      </c>
      <c r="J215" s="49">
        <f t="shared" si="20"/>
        <v>1</v>
      </c>
      <c r="K215" s="50" t="s">
        <v>64</v>
      </c>
      <c r="L215" s="50" t="s">
        <v>7</v>
      </c>
      <c r="M215" s="59"/>
      <c r="N215" s="58"/>
      <c r="O215" s="58"/>
      <c r="P215" s="60"/>
      <c r="Q215" s="58"/>
      <c r="R215" s="58"/>
      <c r="S215" s="60"/>
      <c r="T215" s="54"/>
      <c r="U215" s="54"/>
      <c r="V215" s="54"/>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c r="AT215" s="54"/>
      <c r="AU215" s="54"/>
      <c r="AV215" s="54"/>
      <c r="AW215" s="54"/>
      <c r="AX215" s="54"/>
      <c r="AY215" s="54"/>
      <c r="AZ215" s="54"/>
      <c r="BA215" s="112">
        <f t="shared" si="15"/>
        <v>1470.6</v>
      </c>
      <c r="BB215" s="61">
        <f t="shared" si="21"/>
        <v>1470.6</v>
      </c>
      <c r="BC215" s="57" t="str">
        <f t="shared" si="22"/>
        <v>INR  One Thousand Four Hundred &amp; Seventy  and Paise Sixty Only</v>
      </c>
      <c r="BD215" s="72"/>
      <c r="BE215" s="80">
        <v>65</v>
      </c>
      <c r="BF215" s="115">
        <f t="shared" si="19"/>
        <v>73.53</v>
      </c>
      <c r="IE215" s="16"/>
      <c r="IF215" s="16"/>
      <c r="IG215" s="16"/>
      <c r="IH215" s="16"/>
      <c r="II215" s="16"/>
    </row>
    <row r="216" spans="1:243" s="15" customFormat="1" ht="112.5" customHeight="1">
      <c r="A216" s="65">
        <v>204</v>
      </c>
      <c r="B216" s="77" t="s">
        <v>498</v>
      </c>
      <c r="C216" s="68" t="s">
        <v>278</v>
      </c>
      <c r="D216" s="79">
        <v>20</v>
      </c>
      <c r="E216" s="79" t="s">
        <v>248</v>
      </c>
      <c r="F216" s="80">
        <v>184.39</v>
      </c>
      <c r="G216" s="58"/>
      <c r="H216" s="48"/>
      <c r="I216" s="47" t="s">
        <v>39</v>
      </c>
      <c r="J216" s="49">
        <f t="shared" si="20"/>
        <v>1</v>
      </c>
      <c r="K216" s="50" t="s">
        <v>64</v>
      </c>
      <c r="L216" s="50" t="s">
        <v>7</v>
      </c>
      <c r="M216" s="59"/>
      <c r="N216" s="58"/>
      <c r="O216" s="58"/>
      <c r="P216" s="60"/>
      <c r="Q216" s="58"/>
      <c r="R216" s="58"/>
      <c r="S216" s="60"/>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c r="AY216" s="54"/>
      <c r="AZ216" s="54"/>
      <c r="BA216" s="112">
        <f t="shared" si="15"/>
        <v>3687.8</v>
      </c>
      <c r="BB216" s="61">
        <f t="shared" si="21"/>
        <v>3687.8</v>
      </c>
      <c r="BC216" s="57" t="str">
        <f t="shared" si="22"/>
        <v>INR  Three Thousand Six Hundred &amp; Eighty Seven  and Paise Eighty Only</v>
      </c>
      <c r="BD216" s="72"/>
      <c r="BE216" s="80">
        <v>163</v>
      </c>
      <c r="BF216" s="115">
        <f t="shared" si="19"/>
        <v>184.39</v>
      </c>
      <c r="IE216" s="16"/>
      <c r="IF216" s="16"/>
      <c r="IG216" s="16"/>
      <c r="IH216" s="16"/>
      <c r="II216" s="16"/>
    </row>
    <row r="217" spans="1:243" s="15" customFormat="1" ht="114" customHeight="1">
      <c r="A217" s="65">
        <v>205</v>
      </c>
      <c r="B217" s="77" t="s">
        <v>499</v>
      </c>
      <c r="C217" s="68" t="s">
        <v>279</v>
      </c>
      <c r="D217" s="79">
        <v>20</v>
      </c>
      <c r="E217" s="79" t="s">
        <v>248</v>
      </c>
      <c r="F217" s="80">
        <v>57.69</v>
      </c>
      <c r="G217" s="58"/>
      <c r="H217" s="48"/>
      <c r="I217" s="47" t="s">
        <v>39</v>
      </c>
      <c r="J217" s="49">
        <f t="shared" si="20"/>
        <v>1</v>
      </c>
      <c r="K217" s="50" t="s">
        <v>64</v>
      </c>
      <c r="L217" s="50" t="s">
        <v>7</v>
      </c>
      <c r="M217" s="59"/>
      <c r="N217" s="58"/>
      <c r="O217" s="58"/>
      <c r="P217" s="60"/>
      <c r="Q217" s="58"/>
      <c r="R217" s="58"/>
      <c r="S217" s="60"/>
      <c r="T217" s="54"/>
      <c r="U217" s="54"/>
      <c r="V217" s="54"/>
      <c r="W217" s="54"/>
      <c r="X217" s="54"/>
      <c r="Y217" s="54"/>
      <c r="Z217" s="54"/>
      <c r="AA217" s="54"/>
      <c r="AB217" s="54"/>
      <c r="AC217" s="54"/>
      <c r="AD217" s="54"/>
      <c r="AE217" s="54"/>
      <c r="AF217" s="54"/>
      <c r="AG217" s="54"/>
      <c r="AH217" s="54"/>
      <c r="AI217" s="54"/>
      <c r="AJ217" s="54"/>
      <c r="AK217" s="54"/>
      <c r="AL217" s="54"/>
      <c r="AM217" s="54"/>
      <c r="AN217" s="54"/>
      <c r="AO217" s="54"/>
      <c r="AP217" s="54"/>
      <c r="AQ217" s="54"/>
      <c r="AR217" s="54"/>
      <c r="AS217" s="54"/>
      <c r="AT217" s="54"/>
      <c r="AU217" s="54"/>
      <c r="AV217" s="54"/>
      <c r="AW217" s="54"/>
      <c r="AX217" s="54"/>
      <c r="AY217" s="54"/>
      <c r="AZ217" s="54"/>
      <c r="BA217" s="112">
        <f t="shared" si="15"/>
        <v>1153.8</v>
      </c>
      <c r="BB217" s="61">
        <f t="shared" si="21"/>
        <v>1153.8</v>
      </c>
      <c r="BC217" s="57" t="str">
        <f t="shared" si="22"/>
        <v>INR  One Thousand One Hundred &amp; Fifty Three  and Paise Eighty Only</v>
      </c>
      <c r="BD217" s="72"/>
      <c r="BE217" s="80">
        <v>51</v>
      </c>
      <c r="BF217" s="115">
        <f t="shared" si="19"/>
        <v>57.69</v>
      </c>
      <c r="IE217" s="16"/>
      <c r="IF217" s="16"/>
      <c r="IG217" s="16"/>
      <c r="IH217" s="16"/>
      <c r="II217" s="16"/>
    </row>
    <row r="218" spans="1:243" s="15" customFormat="1" ht="105" customHeight="1">
      <c r="A218" s="65">
        <v>206</v>
      </c>
      <c r="B218" s="77" t="s">
        <v>500</v>
      </c>
      <c r="C218" s="68" t="s">
        <v>280</v>
      </c>
      <c r="D218" s="79">
        <v>20</v>
      </c>
      <c r="E218" s="79" t="s">
        <v>248</v>
      </c>
      <c r="F218" s="80">
        <v>57.69</v>
      </c>
      <c r="G218" s="58"/>
      <c r="H218" s="48"/>
      <c r="I218" s="47" t="s">
        <v>39</v>
      </c>
      <c r="J218" s="49">
        <f t="shared" si="20"/>
        <v>1</v>
      </c>
      <c r="K218" s="50" t="s">
        <v>64</v>
      </c>
      <c r="L218" s="50" t="s">
        <v>7</v>
      </c>
      <c r="M218" s="59"/>
      <c r="N218" s="58"/>
      <c r="O218" s="58"/>
      <c r="P218" s="60"/>
      <c r="Q218" s="58"/>
      <c r="R218" s="58"/>
      <c r="S218" s="60"/>
      <c r="T218" s="54"/>
      <c r="U218" s="54"/>
      <c r="V218" s="54"/>
      <c r="W218" s="54"/>
      <c r="X218" s="54"/>
      <c r="Y218" s="54"/>
      <c r="Z218" s="54"/>
      <c r="AA218" s="54"/>
      <c r="AB218" s="54"/>
      <c r="AC218" s="54"/>
      <c r="AD218" s="54"/>
      <c r="AE218" s="54"/>
      <c r="AF218" s="54"/>
      <c r="AG218" s="54"/>
      <c r="AH218" s="54"/>
      <c r="AI218" s="54"/>
      <c r="AJ218" s="54"/>
      <c r="AK218" s="54"/>
      <c r="AL218" s="54"/>
      <c r="AM218" s="54"/>
      <c r="AN218" s="54"/>
      <c r="AO218" s="54"/>
      <c r="AP218" s="54"/>
      <c r="AQ218" s="54"/>
      <c r="AR218" s="54"/>
      <c r="AS218" s="54"/>
      <c r="AT218" s="54"/>
      <c r="AU218" s="54"/>
      <c r="AV218" s="54"/>
      <c r="AW218" s="54"/>
      <c r="AX218" s="54"/>
      <c r="AY218" s="54"/>
      <c r="AZ218" s="54"/>
      <c r="BA218" s="112">
        <f>total_amount_ba($B$2,$D$2,D218,F218,J218,K218,M218)</f>
        <v>1153.8</v>
      </c>
      <c r="BB218" s="61">
        <f t="shared" si="21"/>
        <v>1153.8</v>
      </c>
      <c r="BC218" s="57" t="str">
        <f t="shared" si="22"/>
        <v>INR  One Thousand One Hundred &amp; Fifty Three  and Paise Eighty Only</v>
      </c>
      <c r="BD218" s="72"/>
      <c r="BE218" s="80">
        <v>51</v>
      </c>
      <c r="BF218" s="115">
        <f t="shared" si="19"/>
        <v>57.69</v>
      </c>
      <c r="IE218" s="16"/>
      <c r="IF218" s="16"/>
      <c r="IG218" s="16"/>
      <c r="IH218" s="16"/>
      <c r="II218" s="16"/>
    </row>
    <row r="219" spans="1:243" s="15" customFormat="1" ht="111" customHeight="1">
      <c r="A219" s="65">
        <v>207</v>
      </c>
      <c r="B219" s="77" t="s">
        <v>501</v>
      </c>
      <c r="C219" s="68" t="s">
        <v>281</v>
      </c>
      <c r="D219" s="79">
        <v>20</v>
      </c>
      <c r="E219" s="79" t="s">
        <v>248</v>
      </c>
      <c r="F219" s="80">
        <v>49.77</v>
      </c>
      <c r="G219" s="58"/>
      <c r="H219" s="48"/>
      <c r="I219" s="47" t="s">
        <v>39</v>
      </c>
      <c r="J219" s="49">
        <f aca="true" t="shared" si="23" ref="J219:J246">IF(I219="Less(-)",-1,1)</f>
        <v>1</v>
      </c>
      <c r="K219" s="50" t="s">
        <v>64</v>
      </c>
      <c r="L219" s="50" t="s">
        <v>7</v>
      </c>
      <c r="M219" s="59"/>
      <c r="N219" s="58"/>
      <c r="O219" s="58"/>
      <c r="P219" s="60"/>
      <c r="Q219" s="58"/>
      <c r="R219" s="58"/>
      <c r="S219" s="60"/>
      <c r="T219" s="54"/>
      <c r="U219" s="54"/>
      <c r="V219" s="54"/>
      <c r="W219" s="54"/>
      <c r="X219" s="54"/>
      <c r="Y219" s="54"/>
      <c r="Z219" s="54"/>
      <c r="AA219" s="54"/>
      <c r="AB219" s="54"/>
      <c r="AC219" s="54"/>
      <c r="AD219" s="54"/>
      <c r="AE219" s="54"/>
      <c r="AF219" s="54"/>
      <c r="AG219" s="54"/>
      <c r="AH219" s="54"/>
      <c r="AI219" s="54"/>
      <c r="AJ219" s="54"/>
      <c r="AK219" s="54"/>
      <c r="AL219" s="54"/>
      <c r="AM219" s="54"/>
      <c r="AN219" s="54"/>
      <c r="AO219" s="54"/>
      <c r="AP219" s="54"/>
      <c r="AQ219" s="54"/>
      <c r="AR219" s="54"/>
      <c r="AS219" s="54"/>
      <c r="AT219" s="54"/>
      <c r="AU219" s="54"/>
      <c r="AV219" s="54"/>
      <c r="AW219" s="54"/>
      <c r="AX219" s="54"/>
      <c r="AY219" s="54"/>
      <c r="AZ219" s="54"/>
      <c r="BA219" s="112">
        <f aca="true" t="shared" si="24" ref="BA219:BA262">total_amount_ba($B$2,$D$2,D219,F219,J219,K219,M219)</f>
        <v>995.4</v>
      </c>
      <c r="BB219" s="61">
        <f aca="true" t="shared" si="25" ref="BB219:BB262">BA219+SUM(N219:AZ219)</f>
        <v>995.4</v>
      </c>
      <c r="BC219" s="57" t="str">
        <f aca="true" t="shared" si="26" ref="BC219:BC246">SpellNumber(L219,BB219)</f>
        <v>INR  Nine Hundred &amp; Ninety Five  and Paise Forty Only</v>
      </c>
      <c r="BD219" s="72"/>
      <c r="BE219" s="80">
        <v>44</v>
      </c>
      <c r="BF219" s="115">
        <f t="shared" si="19"/>
        <v>49.77</v>
      </c>
      <c r="IE219" s="16"/>
      <c r="IF219" s="16"/>
      <c r="IG219" s="16"/>
      <c r="IH219" s="16"/>
      <c r="II219" s="16"/>
    </row>
    <row r="220" spans="1:243" s="15" customFormat="1" ht="105" customHeight="1">
      <c r="A220" s="65">
        <v>208</v>
      </c>
      <c r="B220" s="77" t="s">
        <v>502</v>
      </c>
      <c r="C220" s="68" t="s">
        <v>282</v>
      </c>
      <c r="D220" s="79">
        <v>20</v>
      </c>
      <c r="E220" s="79" t="s">
        <v>248</v>
      </c>
      <c r="F220" s="80">
        <v>72.4</v>
      </c>
      <c r="G220" s="58"/>
      <c r="H220" s="48"/>
      <c r="I220" s="47" t="s">
        <v>39</v>
      </c>
      <c r="J220" s="49">
        <f t="shared" si="23"/>
        <v>1</v>
      </c>
      <c r="K220" s="50" t="s">
        <v>64</v>
      </c>
      <c r="L220" s="50" t="s">
        <v>7</v>
      </c>
      <c r="M220" s="59"/>
      <c r="N220" s="58"/>
      <c r="O220" s="58"/>
      <c r="P220" s="60"/>
      <c r="Q220" s="58"/>
      <c r="R220" s="58"/>
      <c r="S220" s="60"/>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4"/>
      <c r="AW220" s="54"/>
      <c r="AX220" s="54"/>
      <c r="AY220" s="54"/>
      <c r="AZ220" s="54"/>
      <c r="BA220" s="112">
        <f t="shared" si="24"/>
        <v>1448</v>
      </c>
      <c r="BB220" s="61">
        <f t="shared" si="25"/>
        <v>1448</v>
      </c>
      <c r="BC220" s="57" t="str">
        <f t="shared" si="26"/>
        <v>INR  One Thousand Four Hundred &amp; Forty Eight  Only</v>
      </c>
      <c r="BD220" s="72"/>
      <c r="BE220" s="80">
        <v>64</v>
      </c>
      <c r="BF220" s="115">
        <f t="shared" si="19"/>
        <v>72.4</v>
      </c>
      <c r="IE220" s="16"/>
      <c r="IF220" s="16"/>
      <c r="IG220" s="16"/>
      <c r="IH220" s="16"/>
      <c r="II220" s="16"/>
    </row>
    <row r="221" spans="1:243" s="15" customFormat="1" ht="106.5" customHeight="1">
      <c r="A221" s="65">
        <v>209</v>
      </c>
      <c r="B221" s="77" t="s">
        <v>503</v>
      </c>
      <c r="C221" s="68" t="s">
        <v>283</v>
      </c>
      <c r="D221" s="79">
        <v>20</v>
      </c>
      <c r="E221" s="79" t="s">
        <v>248</v>
      </c>
      <c r="F221" s="80">
        <v>93.89</v>
      </c>
      <c r="G221" s="58"/>
      <c r="H221" s="48"/>
      <c r="I221" s="47" t="s">
        <v>39</v>
      </c>
      <c r="J221" s="49">
        <f t="shared" si="23"/>
        <v>1</v>
      </c>
      <c r="K221" s="50" t="s">
        <v>64</v>
      </c>
      <c r="L221" s="50" t="s">
        <v>7</v>
      </c>
      <c r="M221" s="59"/>
      <c r="N221" s="58"/>
      <c r="O221" s="58"/>
      <c r="P221" s="60"/>
      <c r="Q221" s="58"/>
      <c r="R221" s="58"/>
      <c r="S221" s="60"/>
      <c r="T221" s="54"/>
      <c r="U221" s="54"/>
      <c r="V221" s="54"/>
      <c r="W221" s="54"/>
      <c r="X221" s="54"/>
      <c r="Y221" s="54"/>
      <c r="Z221" s="54"/>
      <c r="AA221" s="54"/>
      <c r="AB221" s="54"/>
      <c r="AC221" s="54"/>
      <c r="AD221" s="54"/>
      <c r="AE221" s="54"/>
      <c r="AF221" s="54"/>
      <c r="AG221" s="54"/>
      <c r="AH221" s="54"/>
      <c r="AI221" s="54"/>
      <c r="AJ221" s="54"/>
      <c r="AK221" s="54"/>
      <c r="AL221" s="54"/>
      <c r="AM221" s="54"/>
      <c r="AN221" s="54"/>
      <c r="AO221" s="54"/>
      <c r="AP221" s="54"/>
      <c r="AQ221" s="54"/>
      <c r="AR221" s="54"/>
      <c r="AS221" s="54"/>
      <c r="AT221" s="54"/>
      <c r="AU221" s="54"/>
      <c r="AV221" s="54"/>
      <c r="AW221" s="54"/>
      <c r="AX221" s="54"/>
      <c r="AY221" s="54"/>
      <c r="AZ221" s="54"/>
      <c r="BA221" s="112">
        <f t="shared" si="24"/>
        <v>1877.8</v>
      </c>
      <c r="BB221" s="61">
        <f t="shared" si="25"/>
        <v>1877.8</v>
      </c>
      <c r="BC221" s="57" t="str">
        <f t="shared" si="26"/>
        <v>INR  One Thousand Eight Hundred &amp; Seventy Seven  and Paise Eighty Only</v>
      </c>
      <c r="BD221" s="72"/>
      <c r="BE221" s="80">
        <v>83</v>
      </c>
      <c r="BF221" s="115">
        <f t="shared" si="19"/>
        <v>93.89</v>
      </c>
      <c r="IE221" s="16"/>
      <c r="IF221" s="16"/>
      <c r="IG221" s="16"/>
      <c r="IH221" s="16"/>
      <c r="II221" s="16"/>
    </row>
    <row r="222" spans="1:243" s="15" customFormat="1" ht="198.75" customHeight="1">
      <c r="A222" s="65">
        <v>210</v>
      </c>
      <c r="B222" s="77" t="s">
        <v>504</v>
      </c>
      <c r="C222" s="68" t="s">
        <v>284</v>
      </c>
      <c r="D222" s="79">
        <v>500</v>
      </c>
      <c r="E222" s="79" t="s">
        <v>251</v>
      </c>
      <c r="F222" s="80">
        <v>39.93</v>
      </c>
      <c r="G222" s="58"/>
      <c r="H222" s="48"/>
      <c r="I222" s="47" t="s">
        <v>39</v>
      </c>
      <c r="J222" s="49">
        <f t="shared" si="23"/>
        <v>1</v>
      </c>
      <c r="K222" s="50" t="s">
        <v>64</v>
      </c>
      <c r="L222" s="50" t="s">
        <v>7</v>
      </c>
      <c r="M222" s="59"/>
      <c r="N222" s="58"/>
      <c r="O222" s="58"/>
      <c r="P222" s="60"/>
      <c r="Q222" s="58"/>
      <c r="R222" s="58"/>
      <c r="S222" s="60"/>
      <c r="T222" s="54"/>
      <c r="U222" s="54"/>
      <c r="V222" s="54"/>
      <c r="W222" s="54"/>
      <c r="X222" s="54"/>
      <c r="Y222" s="54"/>
      <c r="Z222" s="54"/>
      <c r="AA222" s="54"/>
      <c r="AB222" s="54"/>
      <c r="AC222" s="54"/>
      <c r="AD222" s="54"/>
      <c r="AE222" s="54"/>
      <c r="AF222" s="54"/>
      <c r="AG222" s="54"/>
      <c r="AH222" s="54"/>
      <c r="AI222" s="54"/>
      <c r="AJ222" s="54"/>
      <c r="AK222" s="54"/>
      <c r="AL222" s="54"/>
      <c r="AM222" s="54"/>
      <c r="AN222" s="54"/>
      <c r="AO222" s="54"/>
      <c r="AP222" s="54"/>
      <c r="AQ222" s="54"/>
      <c r="AR222" s="54"/>
      <c r="AS222" s="54"/>
      <c r="AT222" s="54"/>
      <c r="AU222" s="54"/>
      <c r="AV222" s="54"/>
      <c r="AW222" s="54"/>
      <c r="AX222" s="54"/>
      <c r="AY222" s="54"/>
      <c r="AZ222" s="54"/>
      <c r="BA222" s="112">
        <f t="shared" si="24"/>
        <v>19965</v>
      </c>
      <c r="BB222" s="61">
        <f t="shared" si="25"/>
        <v>19965</v>
      </c>
      <c r="BC222" s="57" t="str">
        <f t="shared" si="26"/>
        <v>INR  Nineteen Thousand Nine Hundred &amp; Sixty Five  Only</v>
      </c>
      <c r="BD222" s="72"/>
      <c r="BE222" s="80">
        <v>35.3</v>
      </c>
      <c r="BF222" s="115">
        <f t="shared" si="19"/>
        <v>39.93</v>
      </c>
      <c r="IE222" s="16"/>
      <c r="IF222" s="16"/>
      <c r="IG222" s="16"/>
      <c r="IH222" s="16"/>
      <c r="II222" s="16"/>
    </row>
    <row r="223" spans="1:243" s="15" customFormat="1" ht="93" customHeight="1">
      <c r="A223" s="65">
        <v>211</v>
      </c>
      <c r="B223" s="77" t="s">
        <v>505</v>
      </c>
      <c r="C223" s="68" t="s">
        <v>285</v>
      </c>
      <c r="D223" s="79">
        <v>200</v>
      </c>
      <c r="E223" s="79" t="s">
        <v>350</v>
      </c>
      <c r="F223" s="81">
        <v>19.46</v>
      </c>
      <c r="G223" s="58"/>
      <c r="H223" s="48"/>
      <c r="I223" s="47" t="s">
        <v>39</v>
      </c>
      <c r="J223" s="49">
        <f t="shared" si="23"/>
        <v>1</v>
      </c>
      <c r="K223" s="50" t="s">
        <v>64</v>
      </c>
      <c r="L223" s="50" t="s">
        <v>7</v>
      </c>
      <c r="M223" s="59"/>
      <c r="N223" s="58"/>
      <c r="O223" s="58"/>
      <c r="P223" s="60"/>
      <c r="Q223" s="58"/>
      <c r="R223" s="58"/>
      <c r="S223" s="60"/>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c r="AY223" s="54"/>
      <c r="AZ223" s="54"/>
      <c r="BA223" s="112">
        <f t="shared" si="24"/>
        <v>3892</v>
      </c>
      <c r="BB223" s="61">
        <f t="shared" si="25"/>
        <v>3892</v>
      </c>
      <c r="BC223" s="57" t="str">
        <f t="shared" si="26"/>
        <v>INR  Three Thousand Eight Hundred &amp; Ninety Two  Only</v>
      </c>
      <c r="BD223" s="72"/>
      <c r="BE223" s="81">
        <v>17.2</v>
      </c>
      <c r="BF223" s="115">
        <f t="shared" si="19"/>
        <v>19.46</v>
      </c>
      <c r="IE223" s="16"/>
      <c r="IF223" s="16"/>
      <c r="IG223" s="16"/>
      <c r="IH223" s="16"/>
      <c r="II223" s="16"/>
    </row>
    <row r="224" spans="1:243" s="15" customFormat="1" ht="108.75" customHeight="1">
      <c r="A224" s="65">
        <v>212</v>
      </c>
      <c r="B224" s="77" t="s">
        <v>506</v>
      </c>
      <c r="C224" s="68" t="s">
        <v>286</v>
      </c>
      <c r="D224" s="79">
        <v>500</v>
      </c>
      <c r="E224" s="79" t="s">
        <v>350</v>
      </c>
      <c r="F224" s="81">
        <v>227.85</v>
      </c>
      <c r="G224" s="58"/>
      <c r="H224" s="48"/>
      <c r="I224" s="47" t="s">
        <v>39</v>
      </c>
      <c r="J224" s="49">
        <f t="shared" si="23"/>
        <v>1</v>
      </c>
      <c r="K224" s="50" t="s">
        <v>64</v>
      </c>
      <c r="L224" s="50" t="s">
        <v>7</v>
      </c>
      <c r="M224" s="59"/>
      <c r="N224" s="58"/>
      <c r="O224" s="58"/>
      <c r="P224" s="60"/>
      <c r="Q224" s="58"/>
      <c r="R224" s="58"/>
      <c r="S224" s="60"/>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112">
        <f t="shared" si="24"/>
        <v>113925</v>
      </c>
      <c r="BB224" s="61">
        <f t="shared" si="25"/>
        <v>113925</v>
      </c>
      <c r="BC224" s="57" t="str">
        <f t="shared" si="26"/>
        <v>INR  One Lakh Thirteen Thousand Nine Hundred &amp; Twenty Five  Only</v>
      </c>
      <c r="BD224" s="72"/>
      <c r="BE224" s="81">
        <v>201.42</v>
      </c>
      <c r="BF224" s="115">
        <f t="shared" si="19"/>
        <v>227.85</v>
      </c>
      <c r="IE224" s="16"/>
      <c r="IF224" s="16"/>
      <c r="IG224" s="16"/>
      <c r="IH224" s="16"/>
      <c r="II224" s="16"/>
    </row>
    <row r="225" spans="1:243" s="15" customFormat="1" ht="108" customHeight="1">
      <c r="A225" s="65">
        <v>213</v>
      </c>
      <c r="B225" s="77" t="s">
        <v>507</v>
      </c>
      <c r="C225" s="68" t="s">
        <v>287</v>
      </c>
      <c r="D225" s="79">
        <v>120</v>
      </c>
      <c r="E225" s="79" t="s">
        <v>508</v>
      </c>
      <c r="F225" s="81">
        <v>76.58</v>
      </c>
      <c r="G225" s="58"/>
      <c r="H225" s="48"/>
      <c r="I225" s="47" t="s">
        <v>39</v>
      </c>
      <c r="J225" s="49">
        <f t="shared" si="23"/>
        <v>1</v>
      </c>
      <c r="K225" s="50" t="s">
        <v>64</v>
      </c>
      <c r="L225" s="50" t="s">
        <v>7</v>
      </c>
      <c r="M225" s="59"/>
      <c r="N225" s="58"/>
      <c r="O225" s="58"/>
      <c r="P225" s="60"/>
      <c r="Q225" s="58"/>
      <c r="R225" s="58"/>
      <c r="S225" s="60"/>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112">
        <f t="shared" si="24"/>
        <v>9189.6</v>
      </c>
      <c r="BB225" s="61">
        <f t="shared" si="25"/>
        <v>9189.6</v>
      </c>
      <c r="BC225" s="57" t="str">
        <f t="shared" si="26"/>
        <v>INR  Nine Thousand One Hundred &amp; Eighty Nine  and Paise Sixty Only</v>
      </c>
      <c r="BD225" s="72"/>
      <c r="BE225" s="81">
        <v>67.7</v>
      </c>
      <c r="BF225" s="115">
        <f t="shared" si="19"/>
        <v>76.58</v>
      </c>
      <c r="IE225" s="16"/>
      <c r="IF225" s="16"/>
      <c r="IG225" s="16"/>
      <c r="IH225" s="16"/>
      <c r="II225" s="16"/>
    </row>
    <row r="226" spans="1:243" s="15" customFormat="1" ht="66.75" customHeight="1">
      <c r="A226" s="65">
        <v>214</v>
      </c>
      <c r="B226" s="93" t="s">
        <v>548</v>
      </c>
      <c r="C226" s="68" t="s">
        <v>288</v>
      </c>
      <c r="D226" s="79">
        <v>1</v>
      </c>
      <c r="E226" s="91" t="s">
        <v>516</v>
      </c>
      <c r="F226" s="81">
        <v>10753.19</v>
      </c>
      <c r="G226" s="58"/>
      <c r="H226" s="48"/>
      <c r="I226" s="47" t="s">
        <v>39</v>
      </c>
      <c r="J226" s="49">
        <f t="shared" si="23"/>
        <v>1</v>
      </c>
      <c r="K226" s="50" t="s">
        <v>64</v>
      </c>
      <c r="L226" s="50" t="s">
        <v>7</v>
      </c>
      <c r="M226" s="59"/>
      <c r="N226" s="58"/>
      <c r="O226" s="58"/>
      <c r="P226" s="60"/>
      <c r="Q226" s="58"/>
      <c r="R226" s="58"/>
      <c r="S226" s="60"/>
      <c r="T226" s="54"/>
      <c r="U226" s="54"/>
      <c r="V226" s="54"/>
      <c r="W226" s="54"/>
      <c r="X226" s="54"/>
      <c r="Y226" s="54"/>
      <c r="Z226" s="54"/>
      <c r="AA226" s="54"/>
      <c r="AB226" s="54"/>
      <c r="AC226" s="54"/>
      <c r="AD226" s="54"/>
      <c r="AE226" s="54"/>
      <c r="AF226" s="54"/>
      <c r="AG226" s="54"/>
      <c r="AH226" s="54"/>
      <c r="AI226" s="54"/>
      <c r="AJ226" s="54"/>
      <c r="AK226" s="54"/>
      <c r="AL226" s="54"/>
      <c r="AM226" s="54"/>
      <c r="AN226" s="54"/>
      <c r="AO226" s="54"/>
      <c r="AP226" s="54"/>
      <c r="AQ226" s="54"/>
      <c r="AR226" s="54"/>
      <c r="AS226" s="54"/>
      <c r="AT226" s="54"/>
      <c r="AU226" s="54"/>
      <c r="AV226" s="54"/>
      <c r="AW226" s="54"/>
      <c r="AX226" s="54"/>
      <c r="AY226" s="54"/>
      <c r="AZ226" s="54"/>
      <c r="BA226" s="112">
        <f t="shared" si="24"/>
        <v>10753.19</v>
      </c>
      <c r="BB226" s="61">
        <f t="shared" si="25"/>
        <v>10753.19</v>
      </c>
      <c r="BC226" s="57" t="str">
        <f t="shared" si="26"/>
        <v>INR  Ten Thousand Seven Hundred &amp; Fifty Three  and Paise Nineteen Only</v>
      </c>
      <c r="BD226" s="72"/>
      <c r="BE226" s="73"/>
      <c r="BG226" s="81">
        <v>9506</v>
      </c>
      <c r="BH226" s="115">
        <f>BG226*1.12*1.01</f>
        <v>10753.19</v>
      </c>
      <c r="IE226" s="16"/>
      <c r="IF226" s="16"/>
      <c r="IG226" s="16"/>
      <c r="IH226" s="16"/>
      <c r="II226" s="16"/>
    </row>
    <row r="227" spans="1:243" s="15" customFormat="1" ht="146.25" customHeight="1">
      <c r="A227" s="65">
        <v>215</v>
      </c>
      <c r="B227" s="93" t="s">
        <v>517</v>
      </c>
      <c r="C227" s="68" t="s">
        <v>289</v>
      </c>
      <c r="D227" s="79">
        <v>1</v>
      </c>
      <c r="E227" s="91" t="s">
        <v>263</v>
      </c>
      <c r="F227" s="81">
        <v>27983.63</v>
      </c>
      <c r="G227" s="58"/>
      <c r="H227" s="48"/>
      <c r="I227" s="47" t="s">
        <v>39</v>
      </c>
      <c r="J227" s="49">
        <f t="shared" si="23"/>
        <v>1</v>
      </c>
      <c r="K227" s="50" t="s">
        <v>64</v>
      </c>
      <c r="L227" s="50" t="s">
        <v>7</v>
      </c>
      <c r="M227" s="59"/>
      <c r="N227" s="58"/>
      <c r="O227" s="58"/>
      <c r="P227" s="60"/>
      <c r="Q227" s="58"/>
      <c r="R227" s="58"/>
      <c r="S227" s="60"/>
      <c r="T227" s="54"/>
      <c r="U227" s="54"/>
      <c r="V227" s="54"/>
      <c r="W227" s="54"/>
      <c r="X227" s="54"/>
      <c r="Y227" s="54"/>
      <c r="Z227" s="54"/>
      <c r="AA227" s="54"/>
      <c r="AB227" s="54"/>
      <c r="AC227" s="54"/>
      <c r="AD227" s="54"/>
      <c r="AE227" s="54"/>
      <c r="AF227" s="54"/>
      <c r="AG227" s="54"/>
      <c r="AH227" s="54"/>
      <c r="AI227" s="54"/>
      <c r="AJ227" s="54"/>
      <c r="AK227" s="54"/>
      <c r="AL227" s="54"/>
      <c r="AM227" s="54"/>
      <c r="AN227" s="54"/>
      <c r="AO227" s="54"/>
      <c r="AP227" s="54"/>
      <c r="AQ227" s="54"/>
      <c r="AR227" s="54"/>
      <c r="AS227" s="54"/>
      <c r="AT227" s="54"/>
      <c r="AU227" s="54"/>
      <c r="AV227" s="54"/>
      <c r="AW227" s="54"/>
      <c r="AX227" s="54"/>
      <c r="AY227" s="54"/>
      <c r="AZ227" s="54"/>
      <c r="BA227" s="112">
        <f t="shared" si="24"/>
        <v>27983.63</v>
      </c>
      <c r="BB227" s="61">
        <f t="shared" si="25"/>
        <v>27983.63</v>
      </c>
      <c r="BC227" s="57" t="str">
        <f t="shared" si="26"/>
        <v>INR  Twenty Seven Thousand Nine Hundred &amp; Eighty Three  and Paise Sixty Three Only</v>
      </c>
      <c r="BD227" s="72"/>
      <c r="BE227" s="73"/>
      <c r="BG227" s="81">
        <v>24738</v>
      </c>
      <c r="BH227" s="115">
        <f aca="true" t="shared" si="27" ref="BH227:BH256">BG227*1.12*1.01</f>
        <v>27983.63</v>
      </c>
      <c r="IE227" s="16"/>
      <c r="IF227" s="16"/>
      <c r="IG227" s="16"/>
      <c r="IH227" s="16"/>
      <c r="II227" s="16"/>
    </row>
    <row r="228" spans="1:243" s="15" customFormat="1" ht="111" customHeight="1">
      <c r="A228" s="65">
        <v>216</v>
      </c>
      <c r="B228" s="92" t="s">
        <v>518</v>
      </c>
      <c r="C228" s="68" t="s">
        <v>290</v>
      </c>
      <c r="D228" s="79">
        <v>3</v>
      </c>
      <c r="E228" s="91" t="s">
        <v>516</v>
      </c>
      <c r="F228" s="81">
        <v>9909.31</v>
      </c>
      <c r="G228" s="58"/>
      <c r="H228" s="48"/>
      <c r="I228" s="47" t="s">
        <v>39</v>
      </c>
      <c r="J228" s="49">
        <f t="shared" si="23"/>
        <v>1</v>
      </c>
      <c r="K228" s="50" t="s">
        <v>64</v>
      </c>
      <c r="L228" s="50" t="s">
        <v>7</v>
      </c>
      <c r="M228" s="59"/>
      <c r="N228" s="58"/>
      <c r="O228" s="58"/>
      <c r="P228" s="60"/>
      <c r="Q228" s="58"/>
      <c r="R228" s="58"/>
      <c r="S228" s="60"/>
      <c r="T228" s="54"/>
      <c r="U228" s="54"/>
      <c r="V228" s="54"/>
      <c r="W228" s="54"/>
      <c r="X228" s="54"/>
      <c r="Y228" s="54"/>
      <c r="Z228" s="54"/>
      <c r="AA228" s="54"/>
      <c r="AB228" s="54"/>
      <c r="AC228" s="54"/>
      <c r="AD228" s="54"/>
      <c r="AE228" s="54"/>
      <c r="AF228" s="54"/>
      <c r="AG228" s="54"/>
      <c r="AH228" s="54"/>
      <c r="AI228" s="54"/>
      <c r="AJ228" s="54"/>
      <c r="AK228" s="54"/>
      <c r="AL228" s="54"/>
      <c r="AM228" s="54"/>
      <c r="AN228" s="54"/>
      <c r="AO228" s="54"/>
      <c r="AP228" s="54"/>
      <c r="AQ228" s="54"/>
      <c r="AR228" s="54"/>
      <c r="AS228" s="54"/>
      <c r="AT228" s="54"/>
      <c r="AU228" s="54"/>
      <c r="AV228" s="54"/>
      <c r="AW228" s="54"/>
      <c r="AX228" s="54"/>
      <c r="AY228" s="54"/>
      <c r="AZ228" s="54"/>
      <c r="BA228" s="112">
        <f t="shared" si="24"/>
        <v>29727.93</v>
      </c>
      <c r="BB228" s="61">
        <f t="shared" si="25"/>
        <v>29727.93</v>
      </c>
      <c r="BC228" s="57" t="str">
        <f t="shared" si="26"/>
        <v>INR  Twenty Nine Thousand Seven Hundred &amp; Twenty Seven  and Paise Ninety Three Only</v>
      </c>
      <c r="BD228" s="72"/>
      <c r="BE228" s="73"/>
      <c r="BG228" s="81">
        <v>8760</v>
      </c>
      <c r="BH228" s="115">
        <f t="shared" si="27"/>
        <v>9909.31</v>
      </c>
      <c r="IE228" s="16"/>
      <c r="IF228" s="16"/>
      <c r="IG228" s="16"/>
      <c r="IH228" s="16"/>
      <c r="II228" s="16"/>
    </row>
    <row r="229" spans="1:243" s="15" customFormat="1" ht="96.75" customHeight="1">
      <c r="A229" s="65">
        <v>217</v>
      </c>
      <c r="B229" s="92" t="s">
        <v>519</v>
      </c>
      <c r="C229" s="68" t="s">
        <v>291</v>
      </c>
      <c r="D229" s="79">
        <v>9</v>
      </c>
      <c r="E229" s="91" t="s">
        <v>263</v>
      </c>
      <c r="F229" s="81">
        <v>3785</v>
      </c>
      <c r="G229" s="58"/>
      <c r="H229" s="48"/>
      <c r="I229" s="47" t="s">
        <v>39</v>
      </c>
      <c r="J229" s="49">
        <f t="shared" si="23"/>
        <v>1</v>
      </c>
      <c r="K229" s="50" t="s">
        <v>64</v>
      </c>
      <c r="L229" s="50" t="s">
        <v>7</v>
      </c>
      <c r="M229" s="59"/>
      <c r="N229" s="58"/>
      <c r="O229" s="58"/>
      <c r="P229" s="60"/>
      <c r="Q229" s="58"/>
      <c r="R229" s="58"/>
      <c r="S229" s="60"/>
      <c r="T229" s="54"/>
      <c r="U229" s="54"/>
      <c r="V229" s="54"/>
      <c r="W229" s="54"/>
      <c r="X229" s="54"/>
      <c r="Y229" s="54"/>
      <c r="Z229" s="54"/>
      <c r="AA229" s="54"/>
      <c r="AB229" s="54"/>
      <c r="AC229" s="54"/>
      <c r="AD229" s="54"/>
      <c r="AE229" s="54"/>
      <c r="AF229" s="54"/>
      <c r="AG229" s="54"/>
      <c r="AH229" s="54"/>
      <c r="AI229" s="54"/>
      <c r="AJ229" s="54"/>
      <c r="AK229" s="54"/>
      <c r="AL229" s="54"/>
      <c r="AM229" s="54"/>
      <c r="AN229" s="54"/>
      <c r="AO229" s="54"/>
      <c r="AP229" s="54"/>
      <c r="AQ229" s="54"/>
      <c r="AR229" s="54"/>
      <c r="AS229" s="54"/>
      <c r="AT229" s="54"/>
      <c r="AU229" s="54"/>
      <c r="AV229" s="54"/>
      <c r="AW229" s="54"/>
      <c r="AX229" s="54"/>
      <c r="AY229" s="54"/>
      <c r="AZ229" s="54"/>
      <c r="BA229" s="112">
        <f t="shared" si="24"/>
        <v>34065</v>
      </c>
      <c r="BB229" s="61">
        <f t="shared" si="25"/>
        <v>34065</v>
      </c>
      <c r="BC229" s="57" t="str">
        <f t="shared" si="26"/>
        <v>INR  Thirty Four Thousand  &amp;Sixty Five  Only</v>
      </c>
      <c r="BD229" s="72"/>
      <c r="BE229" s="73"/>
      <c r="BG229" s="81">
        <v>3346</v>
      </c>
      <c r="BH229" s="115">
        <f t="shared" si="27"/>
        <v>3785</v>
      </c>
      <c r="IE229" s="16"/>
      <c r="IF229" s="16"/>
      <c r="IG229" s="16"/>
      <c r="IH229" s="16"/>
      <c r="II229" s="16"/>
    </row>
    <row r="230" spans="1:243" s="15" customFormat="1" ht="108" customHeight="1">
      <c r="A230" s="65">
        <v>218</v>
      </c>
      <c r="B230" s="92" t="s">
        <v>520</v>
      </c>
      <c r="C230" s="68" t="s">
        <v>292</v>
      </c>
      <c r="D230" s="79">
        <v>2</v>
      </c>
      <c r="E230" s="91" t="s">
        <v>263</v>
      </c>
      <c r="F230" s="81">
        <v>1085.95</v>
      </c>
      <c r="G230" s="58"/>
      <c r="H230" s="48"/>
      <c r="I230" s="47" t="s">
        <v>39</v>
      </c>
      <c r="J230" s="49">
        <f t="shared" si="23"/>
        <v>1</v>
      </c>
      <c r="K230" s="50" t="s">
        <v>64</v>
      </c>
      <c r="L230" s="50" t="s">
        <v>7</v>
      </c>
      <c r="M230" s="59"/>
      <c r="N230" s="58"/>
      <c r="O230" s="58"/>
      <c r="P230" s="60"/>
      <c r="Q230" s="58"/>
      <c r="R230" s="58"/>
      <c r="S230" s="60"/>
      <c r="T230" s="54"/>
      <c r="U230" s="54"/>
      <c r="V230" s="54"/>
      <c r="W230" s="54"/>
      <c r="X230" s="54"/>
      <c r="Y230" s="54"/>
      <c r="Z230" s="54"/>
      <c r="AA230" s="54"/>
      <c r="AB230" s="54"/>
      <c r="AC230" s="54"/>
      <c r="AD230" s="54"/>
      <c r="AE230" s="54"/>
      <c r="AF230" s="54"/>
      <c r="AG230" s="54"/>
      <c r="AH230" s="54"/>
      <c r="AI230" s="54"/>
      <c r="AJ230" s="54"/>
      <c r="AK230" s="54"/>
      <c r="AL230" s="54"/>
      <c r="AM230" s="54"/>
      <c r="AN230" s="54"/>
      <c r="AO230" s="54"/>
      <c r="AP230" s="54"/>
      <c r="AQ230" s="54"/>
      <c r="AR230" s="54"/>
      <c r="AS230" s="54"/>
      <c r="AT230" s="54"/>
      <c r="AU230" s="54"/>
      <c r="AV230" s="54"/>
      <c r="AW230" s="54"/>
      <c r="AX230" s="54"/>
      <c r="AY230" s="54"/>
      <c r="AZ230" s="54"/>
      <c r="BA230" s="112">
        <f t="shared" si="24"/>
        <v>2171.9</v>
      </c>
      <c r="BB230" s="61">
        <f t="shared" si="25"/>
        <v>2171.9</v>
      </c>
      <c r="BC230" s="57" t="str">
        <f t="shared" si="26"/>
        <v>INR  Two Thousand One Hundred &amp; Seventy One  and Paise Ninety Only</v>
      </c>
      <c r="BD230" s="72"/>
      <c r="BE230" s="73"/>
      <c r="BG230" s="81">
        <v>960</v>
      </c>
      <c r="BH230" s="115">
        <f t="shared" si="27"/>
        <v>1085.95</v>
      </c>
      <c r="IE230" s="16"/>
      <c r="IF230" s="16"/>
      <c r="IG230" s="16"/>
      <c r="IH230" s="16"/>
      <c r="II230" s="16"/>
    </row>
    <row r="231" spans="1:243" s="15" customFormat="1" ht="110.25" customHeight="1">
      <c r="A231" s="65">
        <v>219</v>
      </c>
      <c r="B231" s="92" t="s">
        <v>521</v>
      </c>
      <c r="C231" s="68" t="s">
        <v>293</v>
      </c>
      <c r="D231" s="79">
        <v>200</v>
      </c>
      <c r="E231" s="91" t="s">
        <v>261</v>
      </c>
      <c r="F231" s="81">
        <v>194.57</v>
      </c>
      <c r="G231" s="58"/>
      <c r="H231" s="48"/>
      <c r="I231" s="47" t="s">
        <v>39</v>
      </c>
      <c r="J231" s="49">
        <f t="shared" si="23"/>
        <v>1</v>
      </c>
      <c r="K231" s="50" t="s">
        <v>64</v>
      </c>
      <c r="L231" s="50" t="s">
        <v>7</v>
      </c>
      <c r="M231" s="59"/>
      <c r="N231" s="58"/>
      <c r="O231" s="58"/>
      <c r="P231" s="60"/>
      <c r="Q231" s="58"/>
      <c r="R231" s="58"/>
      <c r="S231" s="60"/>
      <c r="T231" s="54"/>
      <c r="U231" s="54"/>
      <c r="V231" s="54"/>
      <c r="W231" s="54"/>
      <c r="X231" s="54"/>
      <c r="Y231" s="54"/>
      <c r="Z231" s="54"/>
      <c r="AA231" s="54"/>
      <c r="AB231" s="54"/>
      <c r="AC231" s="54"/>
      <c r="AD231" s="54"/>
      <c r="AE231" s="54"/>
      <c r="AF231" s="54"/>
      <c r="AG231" s="54"/>
      <c r="AH231" s="54"/>
      <c r="AI231" s="54"/>
      <c r="AJ231" s="54"/>
      <c r="AK231" s="54"/>
      <c r="AL231" s="54"/>
      <c r="AM231" s="54"/>
      <c r="AN231" s="54"/>
      <c r="AO231" s="54"/>
      <c r="AP231" s="54"/>
      <c r="AQ231" s="54"/>
      <c r="AR231" s="54"/>
      <c r="AS231" s="54"/>
      <c r="AT231" s="54"/>
      <c r="AU231" s="54"/>
      <c r="AV231" s="54"/>
      <c r="AW231" s="54"/>
      <c r="AX231" s="54"/>
      <c r="AY231" s="54"/>
      <c r="AZ231" s="54"/>
      <c r="BA231" s="112">
        <f t="shared" si="24"/>
        <v>38914</v>
      </c>
      <c r="BB231" s="61">
        <f t="shared" si="25"/>
        <v>38914</v>
      </c>
      <c r="BC231" s="57" t="str">
        <f t="shared" si="26"/>
        <v>INR  Thirty Eight Thousand Nine Hundred &amp; Fourteen  Only</v>
      </c>
      <c r="BD231" s="72"/>
      <c r="BE231" s="73"/>
      <c r="BG231" s="81">
        <v>172</v>
      </c>
      <c r="BH231" s="115">
        <f t="shared" si="27"/>
        <v>194.57</v>
      </c>
      <c r="IE231" s="16"/>
      <c r="IF231" s="16"/>
      <c r="IG231" s="16"/>
      <c r="IH231" s="16"/>
      <c r="II231" s="16"/>
    </row>
    <row r="232" spans="1:243" s="15" customFormat="1" ht="39.75" customHeight="1">
      <c r="A232" s="65">
        <v>220</v>
      </c>
      <c r="B232" s="92" t="s">
        <v>522</v>
      </c>
      <c r="C232" s="68" t="s">
        <v>294</v>
      </c>
      <c r="D232" s="79">
        <v>40</v>
      </c>
      <c r="E232" s="91" t="s">
        <v>261</v>
      </c>
      <c r="F232" s="81">
        <v>278.28</v>
      </c>
      <c r="G232" s="58"/>
      <c r="H232" s="48"/>
      <c r="I232" s="47" t="s">
        <v>39</v>
      </c>
      <c r="J232" s="49">
        <f t="shared" si="23"/>
        <v>1</v>
      </c>
      <c r="K232" s="50" t="s">
        <v>64</v>
      </c>
      <c r="L232" s="50" t="s">
        <v>7</v>
      </c>
      <c r="M232" s="59"/>
      <c r="N232" s="58"/>
      <c r="O232" s="58"/>
      <c r="P232" s="60"/>
      <c r="Q232" s="58"/>
      <c r="R232" s="58"/>
      <c r="S232" s="60"/>
      <c r="T232" s="54"/>
      <c r="U232" s="54"/>
      <c r="V232" s="54"/>
      <c r="W232" s="54"/>
      <c r="X232" s="54"/>
      <c r="Y232" s="54"/>
      <c r="Z232" s="54"/>
      <c r="AA232" s="54"/>
      <c r="AB232" s="54"/>
      <c r="AC232" s="54"/>
      <c r="AD232" s="54"/>
      <c r="AE232" s="54"/>
      <c r="AF232" s="54"/>
      <c r="AG232" s="54"/>
      <c r="AH232" s="54"/>
      <c r="AI232" s="54"/>
      <c r="AJ232" s="54"/>
      <c r="AK232" s="54"/>
      <c r="AL232" s="54"/>
      <c r="AM232" s="54"/>
      <c r="AN232" s="54"/>
      <c r="AO232" s="54"/>
      <c r="AP232" s="54"/>
      <c r="AQ232" s="54"/>
      <c r="AR232" s="54"/>
      <c r="AS232" s="54"/>
      <c r="AT232" s="54"/>
      <c r="AU232" s="54"/>
      <c r="AV232" s="54"/>
      <c r="AW232" s="54"/>
      <c r="AX232" s="54"/>
      <c r="AY232" s="54"/>
      <c r="AZ232" s="54"/>
      <c r="BA232" s="112">
        <f t="shared" si="24"/>
        <v>11131.2</v>
      </c>
      <c r="BB232" s="61">
        <f t="shared" si="25"/>
        <v>11131.2</v>
      </c>
      <c r="BC232" s="57" t="str">
        <f t="shared" si="26"/>
        <v>INR  Eleven Thousand One Hundred &amp; Thirty One  and Paise Twenty Only</v>
      </c>
      <c r="BD232" s="72"/>
      <c r="BE232" s="73"/>
      <c r="BG232" s="81">
        <v>246</v>
      </c>
      <c r="BH232" s="115">
        <f t="shared" si="27"/>
        <v>278.28</v>
      </c>
      <c r="IE232" s="16"/>
      <c r="IF232" s="16"/>
      <c r="IG232" s="16"/>
      <c r="IH232" s="16"/>
      <c r="II232" s="16"/>
    </row>
    <row r="233" spans="1:243" s="15" customFormat="1" ht="57" customHeight="1">
      <c r="A233" s="65">
        <v>221</v>
      </c>
      <c r="B233" s="92" t="s">
        <v>523</v>
      </c>
      <c r="C233" s="68" t="s">
        <v>295</v>
      </c>
      <c r="D233" s="79">
        <v>10</v>
      </c>
      <c r="E233" s="91" t="s">
        <v>263</v>
      </c>
      <c r="F233" s="81">
        <v>169.68</v>
      </c>
      <c r="G233" s="58"/>
      <c r="H233" s="48"/>
      <c r="I233" s="47" t="s">
        <v>39</v>
      </c>
      <c r="J233" s="49">
        <f t="shared" si="23"/>
        <v>1</v>
      </c>
      <c r="K233" s="50" t="s">
        <v>64</v>
      </c>
      <c r="L233" s="50" t="s">
        <v>7</v>
      </c>
      <c r="M233" s="59"/>
      <c r="N233" s="58"/>
      <c r="O233" s="58"/>
      <c r="P233" s="60"/>
      <c r="Q233" s="58"/>
      <c r="R233" s="58"/>
      <c r="S233" s="60"/>
      <c r="T233" s="54"/>
      <c r="U233" s="54"/>
      <c r="V233" s="54"/>
      <c r="W233" s="54"/>
      <c r="X233" s="54"/>
      <c r="Y233" s="54"/>
      <c r="Z233" s="54"/>
      <c r="AA233" s="54"/>
      <c r="AB233" s="54"/>
      <c r="AC233" s="54"/>
      <c r="AD233" s="54"/>
      <c r="AE233" s="54"/>
      <c r="AF233" s="54"/>
      <c r="AG233" s="54"/>
      <c r="AH233" s="54"/>
      <c r="AI233" s="54"/>
      <c r="AJ233" s="54"/>
      <c r="AK233" s="54"/>
      <c r="AL233" s="54"/>
      <c r="AM233" s="54"/>
      <c r="AN233" s="54"/>
      <c r="AO233" s="54"/>
      <c r="AP233" s="54"/>
      <c r="AQ233" s="54"/>
      <c r="AR233" s="54"/>
      <c r="AS233" s="54"/>
      <c r="AT233" s="54"/>
      <c r="AU233" s="54"/>
      <c r="AV233" s="54"/>
      <c r="AW233" s="54"/>
      <c r="AX233" s="54"/>
      <c r="AY233" s="54"/>
      <c r="AZ233" s="54"/>
      <c r="BA233" s="112">
        <f t="shared" si="24"/>
        <v>1696.8</v>
      </c>
      <c r="BB233" s="61">
        <f t="shared" si="25"/>
        <v>1696.8</v>
      </c>
      <c r="BC233" s="57" t="str">
        <f t="shared" si="26"/>
        <v>INR  One Thousand Six Hundred &amp; Ninety Six  and Paise Eighty Only</v>
      </c>
      <c r="BD233" s="72"/>
      <c r="BE233" s="73"/>
      <c r="BG233" s="81">
        <v>150</v>
      </c>
      <c r="BH233" s="115">
        <f t="shared" si="27"/>
        <v>169.68</v>
      </c>
      <c r="IE233" s="16"/>
      <c r="IF233" s="16"/>
      <c r="IG233" s="16"/>
      <c r="IH233" s="16"/>
      <c r="II233" s="16"/>
    </row>
    <row r="234" spans="1:243" s="15" customFormat="1" ht="81.75" customHeight="1">
      <c r="A234" s="65">
        <v>222</v>
      </c>
      <c r="B234" s="92" t="s">
        <v>524</v>
      </c>
      <c r="C234" s="68" t="s">
        <v>296</v>
      </c>
      <c r="D234" s="79">
        <v>4</v>
      </c>
      <c r="E234" s="91" t="s">
        <v>263</v>
      </c>
      <c r="F234" s="81">
        <v>537.32</v>
      </c>
      <c r="G234" s="58"/>
      <c r="H234" s="48"/>
      <c r="I234" s="47" t="s">
        <v>39</v>
      </c>
      <c r="J234" s="49">
        <f t="shared" si="23"/>
        <v>1</v>
      </c>
      <c r="K234" s="50" t="s">
        <v>64</v>
      </c>
      <c r="L234" s="50" t="s">
        <v>7</v>
      </c>
      <c r="M234" s="59"/>
      <c r="N234" s="58"/>
      <c r="O234" s="58"/>
      <c r="P234" s="60"/>
      <c r="Q234" s="58"/>
      <c r="R234" s="58"/>
      <c r="S234" s="60"/>
      <c r="T234" s="54"/>
      <c r="U234" s="54"/>
      <c r="V234" s="54"/>
      <c r="W234" s="54"/>
      <c r="X234" s="54"/>
      <c r="Y234" s="54"/>
      <c r="Z234" s="54"/>
      <c r="AA234" s="54"/>
      <c r="AB234" s="54"/>
      <c r="AC234" s="54"/>
      <c r="AD234" s="54"/>
      <c r="AE234" s="54"/>
      <c r="AF234" s="54"/>
      <c r="AG234" s="54"/>
      <c r="AH234" s="54"/>
      <c r="AI234" s="54"/>
      <c r="AJ234" s="54"/>
      <c r="AK234" s="54"/>
      <c r="AL234" s="54"/>
      <c r="AM234" s="54"/>
      <c r="AN234" s="54"/>
      <c r="AO234" s="54"/>
      <c r="AP234" s="54"/>
      <c r="AQ234" s="54"/>
      <c r="AR234" s="54"/>
      <c r="AS234" s="54"/>
      <c r="AT234" s="54"/>
      <c r="AU234" s="54"/>
      <c r="AV234" s="54"/>
      <c r="AW234" s="54"/>
      <c r="AX234" s="54"/>
      <c r="AY234" s="54"/>
      <c r="AZ234" s="54"/>
      <c r="BA234" s="112">
        <f t="shared" si="24"/>
        <v>2149.28</v>
      </c>
      <c r="BB234" s="61">
        <f t="shared" si="25"/>
        <v>2149.28</v>
      </c>
      <c r="BC234" s="57" t="str">
        <f t="shared" si="26"/>
        <v>INR  Two Thousand One Hundred &amp; Forty Nine  and Paise Twenty Eight Only</v>
      </c>
      <c r="BD234" s="72"/>
      <c r="BE234" s="73"/>
      <c r="BG234" s="81">
        <v>475</v>
      </c>
      <c r="BH234" s="115">
        <f t="shared" si="27"/>
        <v>537.32</v>
      </c>
      <c r="IE234" s="16"/>
      <c r="IF234" s="16"/>
      <c r="IG234" s="16"/>
      <c r="IH234" s="16"/>
      <c r="II234" s="16"/>
    </row>
    <row r="235" spans="1:243" s="15" customFormat="1" ht="156.75">
      <c r="A235" s="65">
        <v>223</v>
      </c>
      <c r="B235" s="92" t="s">
        <v>525</v>
      </c>
      <c r="C235" s="68" t="s">
        <v>297</v>
      </c>
      <c r="D235" s="79">
        <v>120</v>
      </c>
      <c r="E235" s="91" t="s">
        <v>261</v>
      </c>
      <c r="F235" s="81">
        <v>970.57</v>
      </c>
      <c r="G235" s="58"/>
      <c r="H235" s="48"/>
      <c r="I235" s="47" t="s">
        <v>39</v>
      </c>
      <c r="J235" s="49">
        <f t="shared" si="23"/>
        <v>1</v>
      </c>
      <c r="K235" s="50" t="s">
        <v>64</v>
      </c>
      <c r="L235" s="50" t="s">
        <v>7</v>
      </c>
      <c r="M235" s="59"/>
      <c r="N235" s="58"/>
      <c r="O235" s="58"/>
      <c r="P235" s="60"/>
      <c r="Q235" s="58"/>
      <c r="R235" s="58"/>
      <c r="S235" s="60"/>
      <c r="T235" s="54"/>
      <c r="U235" s="54"/>
      <c r="V235" s="54"/>
      <c r="W235" s="54"/>
      <c r="X235" s="54"/>
      <c r="Y235" s="54"/>
      <c r="Z235" s="54"/>
      <c r="AA235" s="54"/>
      <c r="AB235" s="54"/>
      <c r="AC235" s="54"/>
      <c r="AD235" s="54"/>
      <c r="AE235" s="54"/>
      <c r="AF235" s="54"/>
      <c r="AG235" s="54"/>
      <c r="AH235" s="54"/>
      <c r="AI235" s="54"/>
      <c r="AJ235" s="54"/>
      <c r="AK235" s="54"/>
      <c r="AL235" s="54"/>
      <c r="AM235" s="54"/>
      <c r="AN235" s="54"/>
      <c r="AO235" s="54"/>
      <c r="AP235" s="54"/>
      <c r="AQ235" s="54"/>
      <c r="AR235" s="54"/>
      <c r="AS235" s="54"/>
      <c r="AT235" s="54"/>
      <c r="AU235" s="54"/>
      <c r="AV235" s="54"/>
      <c r="AW235" s="54"/>
      <c r="AX235" s="54"/>
      <c r="AY235" s="54"/>
      <c r="AZ235" s="54"/>
      <c r="BA235" s="112">
        <f t="shared" si="24"/>
        <v>116468.4</v>
      </c>
      <c r="BB235" s="61">
        <f t="shared" si="25"/>
        <v>116468.4</v>
      </c>
      <c r="BC235" s="57" t="str">
        <f t="shared" si="26"/>
        <v>INR  One Lakh Sixteen Thousand Four Hundred &amp; Sixty Eight  and Paise Forty Only</v>
      </c>
      <c r="BD235" s="72"/>
      <c r="BE235" s="73"/>
      <c r="BG235" s="81">
        <v>858</v>
      </c>
      <c r="BH235" s="115">
        <f t="shared" si="27"/>
        <v>970.57</v>
      </c>
      <c r="IE235" s="16"/>
      <c r="IF235" s="16"/>
      <c r="IG235" s="16"/>
      <c r="IH235" s="16"/>
      <c r="II235" s="16"/>
    </row>
    <row r="236" spans="1:243" s="15" customFormat="1" ht="171" customHeight="1">
      <c r="A236" s="65">
        <v>224</v>
      </c>
      <c r="B236" s="92" t="s">
        <v>526</v>
      </c>
      <c r="C236" s="68" t="s">
        <v>298</v>
      </c>
      <c r="D236" s="79">
        <v>370</v>
      </c>
      <c r="E236" s="91" t="s">
        <v>261</v>
      </c>
      <c r="F236" s="81">
        <v>351.8</v>
      </c>
      <c r="G236" s="58"/>
      <c r="H236" s="48"/>
      <c r="I236" s="47" t="s">
        <v>39</v>
      </c>
      <c r="J236" s="49">
        <f t="shared" si="23"/>
        <v>1</v>
      </c>
      <c r="K236" s="50" t="s">
        <v>64</v>
      </c>
      <c r="L236" s="50" t="s">
        <v>7</v>
      </c>
      <c r="M236" s="59"/>
      <c r="N236" s="58"/>
      <c r="O236" s="58"/>
      <c r="P236" s="60"/>
      <c r="Q236" s="58"/>
      <c r="R236" s="58"/>
      <c r="S236" s="60"/>
      <c r="T236" s="54"/>
      <c r="U236" s="54"/>
      <c r="V236" s="54"/>
      <c r="W236" s="54"/>
      <c r="X236" s="54"/>
      <c r="Y236" s="54"/>
      <c r="Z236" s="54"/>
      <c r="AA236" s="54"/>
      <c r="AB236" s="54"/>
      <c r="AC236" s="54"/>
      <c r="AD236" s="54"/>
      <c r="AE236" s="54"/>
      <c r="AF236" s="54"/>
      <c r="AG236" s="54"/>
      <c r="AH236" s="54"/>
      <c r="AI236" s="54"/>
      <c r="AJ236" s="54"/>
      <c r="AK236" s="54"/>
      <c r="AL236" s="54"/>
      <c r="AM236" s="54"/>
      <c r="AN236" s="54"/>
      <c r="AO236" s="54"/>
      <c r="AP236" s="54"/>
      <c r="AQ236" s="54"/>
      <c r="AR236" s="54"/>
      <c r="AS236" s="54"/>
      <c r="AT236" s="54"/>
      <c r="AU236" s="54"/>
      <c r="AV236" s="54"/>
      <c r="AW236" s="54"/>
      <c r="AX236" s="54"/>
      <c r="AY236" s="54"/>
      <c r="AZ236" s="54"/>
      <c r="BA236" s="112">
        <f t="shared" si="24"/>
        <v>130166</v>
      </c>
      <c r="BB236" s="61">
        <f t="shared" si="25"/>
        <v>130166</v>
      </c>
      <c r="BC236" s="57" t="str">
        <f t="shared" si="26"/>
        <v>INR  One Lakh Thirty Thousand One Hundred &amp; Sixty Six  Only</v>
      </c>
      <c r="BD236" s="72"/>
      <c r="BE236" s="73"/>
      <c r="BG236" s="81">
        <v>311</v>
      </c>
      <c r="BH236" s="115">
        <f t="shared" si="27"/>
        <v>351.8</v>
      </c>
      <c r="IE236" s="16"/>
      <c r="IF236" s="16"/>
      <c r="IG236" s="16"/>
      <c r="IH236" s="16"/>
      <c r="II236" s="16"/>
    </row>
    <row r="237" spans="1:243" s="15" customFormat="1" ht="172.5" customHeight="1">
      <c r="A237" s="65">
        <v>225</v>
      </c>
      <c r="B237" s="92" t="s">
        <v>527</v>
      </c>
      <c r="C237" s="68" t="s">
        <v>299</v>
      </c>
      <c r="D237" s="79">
        <v>300</v>
      </c>
      <c r="E237" s="91" t="s">
        <v>261</v>
      </c>
      <c r="F237" s="81">
        <v>178.73</v>
      </c>
      <c r="G237" s="58"/>
      <c r="H237" s="48"/>
      <c r="I237" s="47" t="s">
        <v>39</v>
      </c>
      <c r="J237" s="49">
        <f t="shared" si="23"/>
        <v>1</v>
      </c>
      <c r="K237" s="50" t="s">
        <v>64</v>
      </c>
      <c r="L237" s="50" t="s">
        <v>7</v>
      </c>
      <c r="M237" s="59"/>
      <c r="N237" s="58"/>
      <c r="O237" s="58"/>
      <c r="P237" s="60"/>
      <c r="Q237" s="58"/>
      <c r="R237" s="58"/>
      <c r="S237" s="60"/>
      <c r="T237" s="54"/>
      <c r="U237" s="54"/>
      <c r="V237" s="54"/>
      <c r="W237" s="54"/>
      <c r="X237" s="54"/>
      <c r="Y237" s="54"/>
      <c r="Z237" s="54"/>
      <c r="AA237" s="54"/>
      <c r="AB237" s="54"/>
      <c r="AC237" s="54"/>
      <c r="AD237" s="54"/>
      <c r="AE237" s="54"/>
      <c r="AF237" s="54"/>
      <c r="AG237" s="54"/>
      <c r="AH237" s="54"/>
      <c r="AI237" s="54"/>
      <c r="AJ237" s="54"/>
      <c r="AK237" s="54"/>
      <c r="AL237" s="54"/>
      <c r="AM237" s="54"/>
      <c r="AN237" s="54"/>
      <c r="AO237" s="54"/>
      <c r="AP237" s="54"/>
      <c r="AQ237" s="54"/>
      <c r="AR237" s="54"/>
      <c r="AS237" s="54"/>
      <c r="AT237" s="54"/>
      <c r="AU237" s="54"/>
      <c r="AV237" s="54"/>
      <c r="AW237" s="54"/>
      <c r="AX237" s="54"/>
      <c r="AY237" s="54"/>
      <c r="AZ237" s="54"/>
      <c r="BA237" s="112">
        <f t="shared" si="24"/>
        <v>53619</v>
      </c>
      <c r="BB237" s="61">
        <f t="shared" si="25"/>
        <v>53619</v>
      </c>
      <c r="BC237" s="57" t="str">
        <f t="shared" si="26"/>
        <v>INR  Fifty Three Thousand Six Hundred &amp; Nineteen  Only</v>
      </c>
      <c r="BD237" s="72"/>
      <c r="BE237" s="73"/>
      <c r="BG237" s="81">
        <v>158</v>
      </c>
      <c r="BH237" s="115">
        <f t="shared" si="27"/>
        <v>178.73</v>
      </c>
      <c r="IE237" s="16"/>
      <c r="IF237" s="16"/>
      <c r="IG237" s="16"/>
      <c r="IH237" s="16"/>
      <c r="II237" s="16"/>
    </row>
    <row r="238" spans="1:243" s="15" customFormat="1" ht="165" customHeight="1">
      <c r="A238" s="65">
        <v>226</v>
      </c>
      <c r="B238" s="92" t="s">
        <v>528</v>
      </c>
      <c r="C238" s="68" t="s">
        <v>300</v>
      </c>
      <c r="D238" s="79">
        <v>250</v>
      </c>
      <c r="E238" s="91" t="s">
        <v>261</v>
      </c>
      <c r="F238" s="81">
        <v>144.79</v>
      </c>
      <c r="G238" s="58"/>
      <c r="H238" s="48"/>
      <c r="I238" s="47" t="s">
        <v>39</v>
      </c>
      <c r="J238" s="49">
        <f t="shared" si="23"/>
        <v>1</v>
      </c>
      <c r="K238" s="50" t="s">
        <v>64</v>
      </c>
      <c r="L238" s="50" t="s">
        <v>7</v>
      </c>
      <c r="M238" s="59"/>
      <c r="N238" s="58"/>
      <c r="O238" s="58"/>
      <c r="P238" s="60"/>
      <c r="Q238" s="58"/>
      <c r="R238" s="58"/>
      <c r="S238" s="60"/>
      <c r="T238" s="54"/>
      <c r="U238" s="54"/>
      <c r="V238" s="54"/>
      <c r="W238" s="54"/>
      <c r="X238" s="54"/>
      <c r="Y238" s="54"/>
      <c r="Z238" s="54"/>
      <c r="AA238" s="54"/>
      <c r="AB238" s="54"/>
      <c r="AC238" s="54"/>
      <c r="AD238" s="54"/>
      <c r="AE238" s="54"/>
      <c r="AF238" s="54"/>
      <c r="AG238" s="54"/>
      <c r="AH238" s="54"/>
      <c r="AI238" s="54"/>
      <c r="AJ238" s="54"/>
      <c r="AK238" s="54"/>
      <c r="AL238" s="54"/>
      <c r="AM238" s="54"/>
      <c r="AN238" s="54"/>
      <c r="AO238" s="54"/>
      <c r="AP238" s="54"/>
      <c r="AQ238" s="54"/>
      <c r="AR238" s="54"/>
      <c r="AS238" s="54"/>
      <c r="AT238" s="54"/>
      <c r="AU238" s="54"/>
      <c r="AV238" s="54"/>
      <c r="AW238" s="54"/>
      <c r="AX238" s="54"/>
      <c r="AY238" s="54"/>
      <c r="AZ238" s="54"/>
      <c r="BA238" s="112">
        <f t="shared" si="24"/>
        <v>36197.5</v>
      </c>
      <c r="BB238" s="61">
        <f t="shared" si="25"/>
        <v>36197.5</v>
      </c>
      <c r="BC238" s="57" t="str">
        <f t="shared" si="26"/>
        <v>INR  Thirty Six Thousand One Hundred &amp; Ninety Seven  and Paise Fifty Only</v>
      </c>
      <c r="BD238" s="72"/>
      <c r="BE238" s="73"/>
      <c r="BG238" s="81">
        <v>128</v>
      </c>
      <c r="BH238" s="115">
        <f t="shared" si="27"/>
        <v>144.79</v>
      </c>
      <c r="IE238" s="16"/>
      <c r="IF238" s="16"/>
      <c r="IG238" s="16"/>
      <c r="IH238" s="16"/>
      <c r="II238" s="16"/>
    </row>
    <row r="239" spans="1:243" s="15" customFormat="1" ht="160.5" customHeight="1">
      <c r="A239" s="65">
        <v>227</v>
      </c>
      <c r="B239" s="92" t="s">
        <v>529</v>
      </c>
      <c r="C239" s="68" t="s">
        <v>301</v>
      </c>
      <c r="D239" s="79">
        <v>170</v>
      </c>
      <c r="E239" s="91" t="s">
        <v>261</v>
      </c>
      <c r="F239" s="81">
        <v>125.56</v>
      </c>
      <c r="G239" s="58"/>
      <c r="H239" s="48"/>
      <c r="I239" s="47" t="s">
        <v>39</v>
      </c>
      <c r="J239" s="49">
        <f t="shared" si="23"/>
        <v>1</v>
      </c>
      <c r="K239" s="50" t="s">
        <v>64</v>
      </c>
      <c r="L239" s="50" t="s">
        <v>7</v>
      </c>
      <c r="M239" s="59"/>
      <c r="N239" s="58"/>
      <c r="O239" s="58"/>
      <c r="P239" s="60"/>
      <c r="Q239" s="58"/>
      <c r="R239" s="58"/>
      <c r="S239" s="60"/>
      <c r="T239" s="54"/>
      <c r="U239" s="54"/>
      <c r="V239" s="54"/>
      <c r="W239" s="54"/>
      <c r="X239" s="54"/>
      <c r="Y239" s="54"/>
      <c r="Z239" s="54"/>
      <c r="AA239" s="54"/>
      <c r="AB239" s="54"/>
      <c r="AC239" s="54"/>
      <c r="AD239" s="54"/>
      <c r="AE239" s="54"/>
      <c r="AF239" s="54"/>
      <c r="AG239" s="54"/>
      <c r="AH239" s="54"/>
      <c r="AI239" s="54"/>
      <c r="AJ239" s="54"/>
      <c r="AK239" s="54"/>
      <c r="AL239" s="54"/>
      <c r="AM239" s="54"/>
      <c r="AN239" s="54"/>
      <c r="AO239" s="54"/>
      <c r="AP239" s="54"/>
      <c r="AQ239" s="54"/>
      <c r="AR239" s="54"/>
      <c r="AS239" s="54"/>
      <c r="AT239" s="54"/>
      <c r="AU239" s="54"/>
      <c r="AV239" s="54"/>
      <c r="AW239" s="54"/>
      <c r="AX239" s="54"/>
      <c r="AY239" s="54"/>
      <c r="AZ239" s="54"/>
      <c r="BA239" s="112">
        <f t="shared" si="24"/>
        <v>21345.2</v>
      </c>
      <c r="BB239" s="61">
        <f t="shared" si="25"/>
        <v>21345.2</v>
      </c>
      <c r="BC239" s="57" t="str">
        <f t="shared" si="26"/>
        <v>INR  Twenty One Thousand Three Hundred &amp; Forty Five  and Paise Twenty Only</v>
      </c>
      <c r="BD239" s="72"/>
      <c r="BE239" s="73"/>
      <c r="BG239" s="81">
        <v>111</v>
      </c>
      <c r="BH239" s="115">
        <f t="shared" si="27"/>
        <v>125.56</v>
      </c>
      <c r="IE239" s="16"/>
      <c r="IF239" s="16"/>
      <c r="IG239" s="16"/>
      <c r="IH239" s="16"/>
      <c r="II239" s="16"/>
    </row>
    <row r="240" spans="1:243" s="15" customFormat="1" ht="192" customHeight="1">
      <c r="A240" s="65">
        <v>228</v>
      </c>
      <c r="B240" s="92" t="s">
        <v>530</v>
      </c>
      <c r="C240" s="68" t="s">
        <v>302</v>
      </c>
      <c r="D240" s="79">
        <v>500</v>
      </c>
      <c r="E240" s="91" t="s">
        <v>531</v>
      </c>
      <c r="F240" s="81">
        <v>1236.4</v>
      </c>
      <c r="G240" s="58"/>
      <c r="H240" s="48"/>
      <c r="I240" s="47" t="s">
        <v>39</v>
      </c>
      <c r="J240" s="49">
        <f t="shared" si="23"/>
        <v>1</v>
      </c>
      <c r="K240" s="50" t="s">
        <v>64</v>
      </c>
      <c r="L240" s="50" t="s">
        <v>7</v>
      </c>
      <c r="M240" s="59"/>
      <c r="N240" s="58"/>
      <c r="O240" s="58"/>
      <c r="P240" s="60"/>
      <c r="Q240" s="58"/>
      <c r="R240" s="58"/>
      <c r="S240" s="60"/>
      <c r="T240" s="54"/>
      <c r="U240" s="54"/>
      <c r="V240" s="54"/>
      <c r="W240" s="54"/>
      <c r="X240" s="54"/>
      <c r="Y240" s="54"/>
      <c r="Z240" s="54"/>
      <c r="AA240" s="54"/>
      <c r="AB240" s="54"/>
      <c r="AC240" s="54"/>
      <c r="AD240" s="54"/>
      <c r="AE240" s="54"/>
      <c r="AF240" s="54"/>
      <c r="AG240" s="54"/>
      <c r="AH240" s="54"/>
      <c r="AI240" s="54"/>
      <c r="AJ240" s="54"/>
      <c r="AK240" s="54"/>
      <c r="AL240" s="54"/>
      <c r="AM240" s="54"/>
      <c r="AN240" s="54"/>
      <c r="AO240" s="54"/>
      <c r="AP240" s="54"/>
      <c r="AQ240" s="54"/>
      <c r="AR240" s="54"/>
      <c r="AS240" s="54"/>
      <c r="AT240" s="54"/>
      <c r="AU240" s="54"/>
      <c r="AV240" s="54"/>
      <c r="AW240" s="54"/>
      <c r="AX240" s="54"/>
      <c r="AY240" s="54"/>
      <c r="AZ240" s="54"/>
      <c r="BA240" s="112">
        <f t="shared" si="24"/>
        <v>618200</v>
      </c>
      <c r="BB240" s="61">
        <f t="shared" si="25"/>
        <v>618200</v>
      </c>
      <c r="BC240" s="57" t="str">
        <f t="shared" si="26"/>
        <v>INR  Six Lakh Eighteen Thousand Two Hundred    Only</v>
      </c>
      <c r="BD240" s="72"/>
      <c r="BE240" s="73"/>
      <c r="BG240" s="81">
        <v>1093</v>
      </c>
      <c r="BH240" s="115">
        <f t="shared" si="27"/>
        <v>1236.4</v>
      </c>
      <c r="IE240" s="16"/>
      <c r="IF240" s="16"/>
      <c r="IG240" s="16"/>
      <c r="IH240" s="16"/>
      <c r="II240" s="16"/>
    </row>
    <row r="241" spans="1:243" s="15" customFormat="1" ht="149.25" customHeight="1">
      <c r="A241" s="65">
        <v>229</v>
      </c>
      <c r="B241" s="92" t="s">
        <v>532</v>
      </c>
      <c r="C241" s="68" t="s">
        <v>303</v>
      </c>
      <c r="D241" s="79">
        <v>70</v>
      </c>
      <c r="E241" s="91" t="s">
        <v>531</v>
      </c>
      <c r="F241" s="81">
        <v>281.67</v>
      </c>
      <c r="G241" s="58"/>
      <c r="H241" s="48"/>
      <c r="I241" s="47" t="s">
        <v>39</v>
      </c>
      <c r="J241" s="49">
        <f t="shared" si="23"/>
        <v>1</v>
      </c>
      <c r="K241" s="50" t="s">
        <v>64</v>
      </c>
      <c r="L241" s="50" t="s">
        <v>7</v>
      </c>
      <c r="M241" s="59"/>
      <c r="N241" s="58"/>
      <c r="O241" s="58"/>
      <c r="P241" s="60"/>
      <c r="Q241" s="58"/>
      <c r="R241" s="58"/>
      <c r="S241" s="60"/>
      <c r="T241" s="54"/>
      <c r="U241" s="54"/>
      <c r="V241" s="54"/>
      <c r="W241" s="54"/>
      <c r="X241" s="54"/>
      <c r="Y241" s="54"/>
      <c r="Z241" s="54"/>
      <c r="AA241" s="54"/>
      <c r="AB241" s="54"/>
      <c r="AC241" s="54"/>
      <c r="AD241" s="54"/>
      <c r="AE241" s="54"/>
      <c r="AF241" s="54"/>
      <c r="AG241" s="54"/>
      <c r="AH241" s="54"/>
      <c r="AI241" s="54"/>
      <c r="AJ241" s="54"/>
      <c r="AK241" s="54"/>
      <c r="AL241" s="54"/>
      <c r="AM241" s="54"/>
      <c r="AN241" s="54"/>
      <c r="AO241" s="54"/>
      <c r="AP241" s="54"/>
      <c r="AQ241" s="54"/>
      <c r="AR241" s="54"/>
      <c r="AS241" s="54"/>
      <c r="AT241" s="54"/>
      <c r="AU241" s="54"/>
      <c r="AV241" s="54"/>
      <c r="AW241" s="54"/>
      <c r="AX241" s="54"/>
      <c r="AY241" s="54"/>
      <c r="AZ241" s="54"/>
      <c r="BA241" s="112">
        <f t="shared" si="24"/>
        <v>19716.9</v>
      </c>
      <c r="BB241" s="61">
        <f t="shared" si="25"/>
        <v>19716.9</v>
      </c>
      <c r="BC241" s="57" t="str">
        <f t="shared" si="26"/>
        <v>INR  Nineteen Thousand Seven Hundred &amp; Sixteen  and Paise Ninety Only</v>
      </c>
      <c r="BD241" s="72"/>
      <c r="BE241" s="73"/>
      <c r="BG241" s="81">
        <v>249</v>
      </c>
      <c r="BH241" s="115">
        <f t="shared" si="27"/>
        <v>281.67</v>
      </c>
      <c r="IE241" s="16"/>
      <c r="IF241" s="16"/>
      <c r="IG241" s="16"/>
      <c r="IH241" s="16"/>
      <c r="II241" s="16"/>
    </row>
    <row r="242" spans="1:243" s="15" customFormat="1" ht="184.5" customHeight="1">
      <c r="A242" s="65">
        <v>230</v>
      </c>
      <c r="B242" s="92" t="s">
        <v>533</v>
      </c>
      <c r="C242" s="68" t="s">
        <v>304</v>
      </c>
      <c r="D242" s="79">
        <v>96</v>
      </c>
      <c r="E242" s="91" t="s">
        <v>263</v>
      </c>
      <c r="F242" s="81">
        <v>523.75</v>
      </c>
      <c r="G242" s="58"/>
      <c r="H242" s="48"/>
      <c r="I242" s="47" t="s">
        <v>39</v>
      </c>
      <c r="J242" s="49">
        <f t="shared" si="23"/>
        <v>1</v>
      </c>
      <c r="K242" s="50" t="s">
        <v>64</v>
      </c>
      <c r="L242" s="50" t="s">
        <v>7</v>
      </c>
      <c r="M242" s="59"/>
      <c r="N242" s="58"/>
      <c r="O242" s="58"/>
      <c r="P242" s="60"/>
      <c r="Q242" s="58"/>
      <c r="R242" s="58"/>
      <c r="S242" s="60"/>
      <c r="T242" s="54"/>
      <c r="U242" s="54"/>
      <c r="V242" s="54"/>
      <c r="W242" s="54"/>
      <c r="X242" s="54"/>
      <c r="Y242" s="54"/>
      <c r="Z242" s="54"/>
      <c r="AA242" s="54"/>
      <c r="AB242" s="54"/>
      <c r="AC242" s="54"/>
      <c r="AD242" s="54"/>
      <c r="AE242" s="54"/>
      <c r="AF242" s="54"/>
      <c r="AG242" s="54"/>
      <c r="AH242" s="54"/>
      <c r="AI242" s="54"/>
      <c r="AJ242" s="54"/>
      <c r="AK242" s="54"/>
      <c r="AL242" s="54"/>
      <c r="AM242" s="54"/>
      <c r="AN242" s="54"/>
      <c r="AO242" s="54"/>
      <c r="AP242" s="54"/>
      <c r="AQ242" s="54"/>
      <c r="AR242" s="54"/>
      <c r="AS242" s="54"/>
      <c r="AT242" s="54"/>
      <c r="AU242" s="54"/>
      <c r="AV242" s="54"/>
      <c r="AW242" s="54"/>
      <c r="AX242" s="54"/>
      <c r="AY242" s="54"/>
      <c r="AZ242" s="54"/>
      <c r="BA242" s="112">
        <f t="shared" si="24"/>
        <v>50280</v>
      </c>
      <c r="BB242" s="61">
        <f t="shared" si="25"/>
        <v>50280</v>
      </c>
      <c r="BC242" s="57" t="str">
        <f t="shared" si="26"/>
        <v>INR  Fifty Thousand Two Hundred &amp; Eighty  Only</v>
      </c>
      <c r="BD242" s="72"/>
      <c r="BE242" s="73"/>
      <c r="BG242" s="81">
        <v>463</v>
      </c>
      <c r="BH242" s="115">
        <f t="shared" si="27"/>
        <v>523.75</v>
      </c>
      <c r="IE242" s="16"/>
      <c r="IF242" s="16"/>
      <c r="IG242" s="16"/>
      <c r="IH242" s="16"/>
      <c r="II242" s="16"/>
    </row>
    <row r="243" spans="1:243" s="15" customFormat="1" ht="186" customHeight="1">
      <c r="A243" s="65">
        <v>231</v>
      </c>
      <c r="B243" s="92" t="s">
        <v>534</v>
      </c>
      <c r="C243" s="68" t="s">
        <v>305</v>
      </c>
      <c r="D243" s="79">
        <v>60</v>
      </c>
      <c r="E243" s="91" t="s">
        <v>263</v>
      </c>
      <c r="F243" s="81">
        <v>613.11</v>
      </c>
      <c r="G243" s="58"/>
      <c r="H243" s="48"/>
      <c r="I243" s="47" t="s">
        <v>39</v>
      </c>
      <c r="J243" s="49">
        <f t="shared" si="23"/>
        <v>1</v>
      </c>
      <c r="K243" s="50" t="s">
        <v>64</v>
      </c>
      <c r="L243" s="50" t="s">
        <v>7</v>
      </c>
      <c r="M243" s="59"/>
      <c r="N243" s="58"/>
      <c r="O243" s="58"/>
      <c r="P243" s="60"/>
      <c r="Q243" s="58"/>
      <c r="R243" s="58"/>
      <c r="S243" s="60"/>
      <c r="T243" s="54"/>
      <c r="U243" s="54"/>
      <c r="V243" s="54"/>
      <c r="W243" s="54"/>
      <c r="X243" s="54"/>
      <c r="Y243" s="54"/>
      <c r="Z243" s="54"/>
      <c r="AA243" s="54"/>
      <c r="AB243" s="54"/>
      <c r="AC243" s="54"/>
      <c r="AD243" s="54"/>
      <c r="AE243" s="54"/>
      <c r="AF243" s="54"/>
      <c r="AG243" s="54"/>
      <c r="AH243" s="54"/>
      <c r="AI243" s="54"/>
      <c r="AJ243" s="54"/>
      <c r="AK243" s="54"/>
      <c r="AL243" s="54"/>
      <c r="AM243" s="54"/>
      <c r="AN243" s="54"/>
      <c r="AO243" s="54"/>
      <c r="AP243" s="54"/>
      <c r="AQ243" s="54"/>
      <c r="AR243" s="54"/>
      <c r="AS243" s="54"/>
      <c r="AT243" s="54"/>
      <c r="AU243" s="54"/>
      <c r="AV243" s="54"/>
      <c r="AW243" s="54"/>
      <c r="AX243" s="54"/>
      <c r="AY243" s="54"/>
      <c r="AZ243" s="54"/>
      <c r="BA243" s="112">
        <f t="shared" si="24"/>
        <v>36786.6</v>
      </c>
      <c r="BB243" s="61">
        <f t="shared" si="25"/>
        <v>36786.6</v>
      </c>
      <c r="BC243" s="57" t="str">
        <f t="shared" si="26"/>
        <v>INR  Thirty Six Thousand Seven Hundred &amp; Eighty Six  and Paise Sixty Only</v>
      </c>
      <c r="BD243" s="72"/>
      <c r="BG243" s="81">
        <v>542</v>
      </c>
      <c r="BH243" s="115">
        <f t="shared" si="27"/>
        <v>613.11</v>
      </c>
      <c r="IE243" s="16"/>
      <c r="IF243" s="16"/>
      <c r="IG243" s="16"/>
      <c r="IH243" s="16"/>
      <c r="II243" s="16"/>
    </row>
    <row r="244" spans="1:243" s="15" customFormat="1" ht="64.5" customHeight="1">
      <c r="A244" s="65">
        <v>232</v>
      </c>
      <c r="B244" s="92" t="s">
        <v>535</v>
      </c>
      <c r="C244" s="68" t="s">
        <v>306</v>
      </c>
      <c r="D244" s="79">
        <v>264</v>
      </c>
      <c r="E244" s="91" t="s">
        <v>263</v>
      </c>
      <c r="F244" s="81">
        <v>225.11</v>
      </c>
      <c r="G244" s="58"/>
      <c r="H244" s="48"/>
      <c r="I244" s="47" t="s">
        <v>39</v>
      </c>
      <c r="J244" s="49">
        <f t="shared" si="23"/>
        <v>1</v>
      </c>
      <c r="K244" s="50" t="s">
        <v>64</v>
      </c>
      <c r="L244" s="50" t="s">
        <v>7</v>
      </c>
      <c r="M244" s="59"/>
      <c r="N244" s="58"/>
      <c r="O244" s="58"/>
      <c r="P244" s="60"/>
      <c r="Q244" s="58"/>
      <c r="R244" s="58"/>
      <c r="S244" s="60"/>
      <c r="T244" s="54"/>
      <c r="U244" s="54"/>
      <c r="V244" s="54"/>
      <c r="W244" s="54"/>
      <c r="X244" s="54"/>
      <c r="Y244" s="54"/>
      <c r="Z244" s="54"/>
      <c r="AA244" s="54"/>
      <c r="AB244" s="54"/>
      <c r="AC244" s="54"/>
      <c r="AD244" s="54"/>
      <c r="AE244" s="54"/>
      <c r="AF244" s="54"/>
      <c r="AG244" s="54"/>
      <c r="AH244" s="54"/>
      <c r="AI244" s="54"/>
      <c r="AJ244" s="54"/>
      <c r="AK244" s="54"/>
      <c r="AL244" s="54"/>
      <c r="AM244" s="54"/>
      <c r="AN244" s="54"/>
      <c r="AO244" s="54"/>
      <c r="AP244" s="54"/>
      <c r="AQ244" s="54"/>
      <c r="AR244" s="54"/>
      <c r="AS244" s="54"/>
      <c r="AT244" s="54"/>
      <c r="AU244" s="54"/>
      <c r="AV244" s="54"/>
      <c r="AW244" s="54"/>
      <c r="AX244" s="54"/>
      <c r="AY244" s="54"/>
      <c r="AZ244" s="54"/>
      <c r="BA244" s="112">
        <f t="shared" si="24"/>
        <v>59429.04</v>
      </c>
      <c r="BB244" s="61">
        <f t="shared" si="25"/>
        <v>59429.04</v>
      </c>
      <c r="BC244" s="57" t="str">
        <f t="shared" si="26"/>
        <v>INR  Fifty Nine Thousand Four Hundred &amp; Twenty Nine  and Paise Four Only</v>
      </c>
      <c r="BD244" s="12"/>
      <c r="BE244" s="74"/>
      <c r="BG244" s="81">
        <v>199</v>
      </c>
      <c r="BH244" s="115">
        <f t="shared" si="27"/>
        <v>225.11</v>
      </c>
      <c r="IE244" s="16"/>
      <c r="IF244" s="16"/>
      <c r="IG244" s="16"/>
      <c r="IH244" s="16"/>
      <c r="II244" s="16"/>
    </row>
    <row r="245" spans="1:243" s="15" customFormat="1" ht="59.25" customHeight="1">
      <c r="A245" s="65">
        <v>233</v>
      </c>
      <c r="B245" s="92" t="s">
        <v>536</v>
      </c>
      <c r="C245" s="68" t="s">
        <v>307</v>
      </c>
      <c r="D245" s="79">
        <v>264</v>
      </c>
      <c r="E245" s="91" t="s">
        <v>263</v>
      </c>
      <c r="F245" s="81">
        <v>113.12</v>
      </c>
      <c r="G245" s="58"/>
      <c r="H245" s="48"/>
      <c r="I245" s="47" t="s">
        <v>39</v>
      </c>
      <c r="J245" s="49">
        <f t="shared" si="23"/>
        <v>1</v>
      </c>
      <c r="K245" s="50" t="s">
        <v>64</v>
      </c>
      <c r="L245" s="50" t="s">
        <v>7</v>
      </c>
      <c r="M245" s="59"/>
      <c r="N245" s="58"/>
      <c r="O245" s="58"/>
      <c r="P245" s="60"/>
      <c r="Q245" s="58"/>
      <c r="R245" s="58"/>
      <c r="S245" s="60"/>
      <c r="T245" s="54"/>
      <c r="U245" s="54"/>
      <c r="V245" s="54"/>
      <c r="W245" s="54"/>
      <c r="X245" s="54"/>
      <c r="Y245" s="54"/>
      <c r="Z245" s="54"/>
      <c r="AA245" s="54"/>
      <c r="AB245" s="54"/>
      <c r="AC245" s="54"/>
      <c r="AD245" s="54"/>
      <c r="AE245" s="54"/>
      <c r="AF245" s="54"/>
      <c r="AG245" s="54"/>
      <c r="AH245" s="54"/>
      <c r="AI245" s="54"/>
      <c r="AJ245" s="54"/>
      <c r="AK245" s="54"/>
      <c r="AL245" s="54"/>
      <c r="AM245" s="54"/>
      <c r="AN245" s="54"/>
      <c r="AO245" s="54"/>
      <c r="AP245" s="54"/>
      <c r="AQ245" s="54"/>
      <c r="AR245" s="54"/>
      <c r="AS245" s="54"/>
      <c r="AT245" s="54"/>
      <c r="AU245" s="54"/>
      <c r="AV245" s="54"/>
      <c r="AW245" s="54"/>
      <c r="AX245" s="54"/>
      <c r="AY245" s="54"/>
      <c r="AZ245" s="54"/>
      <c r="BA245" s="112">
        <f t="shared" si="24"/>
        <v>29863.68</v>
      </c>
      <c r="BB245" s="61">
        <f t="shared" si="25"/>
        <v>29863.68</v>
      </c>
      <c r="BC245" s="57" t="str">
        <f t="shared" si="26"/>
        <v>INR  Twenty Nine Thousand Eight Hundred &amp; Sixty Three  and Paise Sixty Eight Only</v>
      </c>
      <c r="BD245" s="12"/>
      <c r="BE245" s="74"/>
      <c r="BG245" s="81">
        <v>100</v>
      </c>
      <c r="BH245" s="115">
        <f t="shared" si="27"/>
        <v>113.12</v>
      </c>
      <c r="IE245" s="16"/>
      <c r="IF245" s="16"/>
      <c r="IG245" s="16"/>
      <c r="IH245" s="16"/>
      <c r="II245" s="16"/>
    </row>
    <row r="246" spans="1:243" s="15" customFormat="1" ht="36.75" customHeight="1">
      <c r="A246" s="65">
        <v>234</v>
      </c>
      <c r="B246" s="85" t="s">
        <v>537</v>
      </c>
      <c r="C246" s="68" t="s">
        <v>308</v>
      </c>
      <c r="D246" s="79">
        <v>60</v>
      </c>
      <c r="E246" s="91" t="s">
        <v>262</v>
      </c>
      <c r="F246" s="81">
        <v>42.99</v>
      </c>
      <c r="G246" s="58"/>
      <c r="H246" s="48"/>
      <c r="I246" s="47" t="s">
        <v>39</v>
      </c>
      <c r="J246" s="49">
        <f t="shared" si="23"/>
        <v>1</v>
      </c>
      <c r="K246" s="50" t="s">
        <v>64</v>
      </c>
      <c r="L246" s="50" t="s">
        <v>7</v>
      </c>
      <c r="M246" s="59"/>
      <c r="N246" s="58"/>
      <c r="O246" s="58"/>
      <c r="P246" s="60"/>
      <c r="Q246" s="58"/>
      <c r="R246" s="58"/>
      <c r="S246" s="60"/>
      <c r="T246" s="54"/>
      <c r="U246" s="54"/>
      <c r="V246" s="54"/>
      <c r="W246" s="54"/>
      <c r="X246" s="54"/>
      <c r="Y246" s="54"/>
      <c r="Z246" s="54"/>
      <c r="AA246" s="54"/>
      <c r="AB246" s="54"/>
      <c r="AC246" s="54"/>
      <c r="AD246" s="54"/>
      <c r="AE246" s="54"/>
      <c r="AF246" s="54"/>
      <c r="AG246" s="54"/>
      <c r="AH246" s="54"/>
      <c r="AI246" s="54"/>
      <c r="AJ246" s="54"/>
      <c r="AK246" s="54"/>
      <c r="AL246" s="54"/>
      <c r="AM246" s="54"/>
      <c r="AN246" s="54"/>
      <c r="AO246" s="54"/>
      <c r="AP246" s="54"/>
      <c r="AQ246" s="54"/>
      <c r="AR246" s="54"/>
      <c r="AS246" s="54"/>
      <c r="AT246" s="54"/>
      <c r="AU246" s="54"/>
      <c r="AV246" s="54"/>
      <c r="AW246" s="54"/>
      <c r="AX246" s="54"/>
      <c r="AY246" s="54"/>
      <c r="AZ246" s="54"/>
      <c r="BA246" s="112">
        <f t="shared" si="24"/>
        <v>2579.4</v>
      </c>
      <c r="BB246" s="61">
        <f t="shared" si="25"/>
        <v>2579.4</v>
      </c>
      <c r="BC246" s="57" t="str">
        <f t="shared" si="26"/>
        <v>INR  Two Thousand Five Hundred &amp; Seventy Nine  and Paise Forty Only</v>
      </c>
      <c r="BD246" s="12"/>
      <c r="BE246" s="74"/>
      <c r="BG246" s="81">
        <v>38</v>
      </c>
      <c r="BH246" s="115">
        <f t="shared" si="27"/>
        <v>42.99</v>
      </c>
      <c r="IE246" s="16"/>
      <c r="IF246" s="16"/>
      <c r="IG246" s="16"/>
      <c r="IH246" s="16"/>
      <c r="II246" s="16"/>
    </row>
    <row r="247" spans="1:243" s="15" customFormat="1" ht="117.75" customHeight="1">
      <c r="A247" s="65">
        <v>235</v>
      </c>
      <c r="B247" s="93" t="s">
        <v>538</v>
      </c>
      <c r="C247" s="68" t="s">
        <v>309</v>
      </c>
      <c r="D247" s="79">
        <v>168</v>
      </c>
      <c r="E247" s="91" t="s">
        <v>262</v>
      </c>
      <c r="F247" s="81">
        <v>196.83</v>
      </c>
      <c r="G247" s="58"/>
      <c r="H247" s="48"/>
      <c r="I247" s="47" t="s">
        <v>39</v>
      </c>
      <c r="J247" s="49">
        <f>IF(I247="Less(-)",-1,1)</f>
        <v>1</v>
      </c>
      <c r="K247" s="50" t="s">
        <v>64</v>
      </c>
      <c r="L247" s="50" t="s">
        <v>7</v>
      </c>
      <c r="M247" s="59"/>
      <c r="N247" s="58"/>
      <c r="O247" s="58"/>
      <c r="P247" s="60"/>
      <c r="Q247" s="58"/>
      <c r="R247" s="58"/>
      <c r="S247" s="60"/>
      <c r="T247" s="54"/>
      <c r="U247" s="54"/>
      <c r="V247" s="54"/>
      <c r="W247" s="54"/>
      <c r="X247" s="54"/>
      <c r="Y247" s="54"/>
      <c r="Z247" s="54"/>
      <c r="AA247" s="54"/>
      <c r="AB247" s="54"/>
      <c r="AC247" s="54"/>
      <c r="AD247" s="54"/>
      <c r="AE247" s="54"/>
      <c r="AF247" s="54"/>
      <c r="AG247" s="54"/>
      <c r="AH247" s="54"/>
      <c r="AI247" s="54"/>
      <c r="AJ247" s="54"/>
      <c r="AK247" s="54"/>
      <c r="AL247" s="54"/>
      <c r="AM247" s="54"/>
      <c r="AN247" s="54"/>
      <c r="AO247" s="54"/>
      <c r="AP247" s="54"/>
      <c r="AQ247" s="54"/>
      <c r="AR247" s="54"/>
      <c r="AS247" s="54"/>
      <c r="AT247" s="54"/>
      <c r="AU247" s="54"/>
      <c r="AV247" s="54"/>
      <c r="AW247" s="54"/>
      <c r="AX247" s="54"/>
      <c r="AY247" s="54"/>
      <c r="AZ247" s="54"/>
      <c r="BA247" s="112">
        <f>total_amount_ba($B$2,$D$2,D247,F247,J247,K247,M247)</f>
        <v>33067.44</v>
      </c>
      <c r="BB247" s="61">
        <f>BA247+SUM(N247:AZ247)</f>
        <v>33067.44</v>
      </c>
      <c r="BC247" s="57" t="str">
        <f>SpellNumber(L247,BB247)</f>
        <v>INR  Thirty Three Thousand  &amp;Sixty Seven  and Paise Forty Four Only</v>
      </c>
      <c r="BD247" s="12"/>
      <c r="BE247" s="74"/>
      <c r="BG247" s="81">
        <v>174</v>
      </c>
      <c r="BH247" s="115">
        <f t="shared" si="27"/>
        <v>196.83</v>
      </c>
      <c r="IE247" s="16"/>
      <c r="IF247" s="16"/>
      <c r="IG247" s="16"/>
      <c r="IH247" s="16"/>
      <c r="II247" s="16"/>
    </row>
    <row r="248" spans="1:243" s="15" customFormat="1" ht="64.5" customHeight="1">
      <c r="A248" s="65">
        <v>236</v>
      </c>
      <c r="B248" s="92" t="s">
        <v>539</v>
      </c>
      <c r="C248" s="68" t="s">
        <v>310</v>
      </c>
      <c r="D248" s="79">
        <v>168</v>
      </c>
      <c r="E248" s="91" t="s">
        <v>262</v>
      </c>
      <c r="F248" s="81">
        <v>437.77</v>
      </c>
      <c r="G248" s="58"/>
      <c r="H248" s="48"/>
      <c r="I248" s="47" t="s">
        <v>39</v>
      </c>
      <c r="J248" s="49">
        <f aca="true" t="shared" si="28" ref="J248:J262">IF(I248="Less(-)",-1,1)</f>
        <v>1</v>
      </c>
      <c r="K248" s="50" t="s">
        <v>64</v>
      </c>
      <c r="L248" s="50" t="s">
        <v>7</v>
      </c>
      <c r="M248" s="59"/>
      <c r="N248" s="58"/>
      <c r="O248" s="58"/>
      <c r="P248" s="60"/>
      <c r="Q248" s="58"/>
      <c r="R248" s="58"/>
      <c r="S248" s="60"/>
      <c r="T248" s="54"/>
      <c r="U248" s="54"/>
      <c r="V248" s="54"/>
      <c r="W248" s="54"/>
      <c r="X248" s="54"/>
      <c r="Y248" s="54"/>
      <c r="Z248" s="54"/>
      <c r="AA248" s="54"/>
      <c r="AB248" s="54"/>
      <c r="AC248" s="54"/>
      <c r="AD248" s="54"/>
      <c r="AE248" s="54"/>
      <c r="AF248" s="54"/>
      <c r="AG248" s="54"/>
      <c r="AH248" s="54"/>
      <c r="AI248" s="54"/>
      <c r="AJ248" s="54"/>
      <c r="AK248" s="54"/>
      <c r="AL248" s="54"/>
      <c r="AM248" s="54"/>
      <c r="AN248" s="54"/>
      <c r="AO248" s="54"/>
      <c r="AP248" s="54"/>
      <c r="AQ248" s="54"/>
      <c r="AR248" s="54"/>
      <c r="AS248" s="54"/>
      <c r="AT248" s="54"/>
      <c r="AU248" s="54"/>
      <c r="AV248" s="54"/>
      <c r="AW248" s="54"/>
      <c r="AX248" s="54"/>
      <c r="AY248" s="54"/>
      <c r="AZ248" s="54"/>
      <c r="BA248" s="112">
        <f t="shared" si="24"/>
        <v>73545.36</v>
      </c>
      <c r="BB248" s="61">
        <f t="shared" si="25"/>
        <v>73545.36</v>
      </c>
      <c r="BC248" s="57" t="str">
        <f aca="true" t="shared" si="29" ref="BC248:BC262">SpellNumber(L248,BB248)</f>
        <v>INR  Seventy Three Thousand Five Hundred &amp; Forty Five  and Paise Thirty Six Only</v>
      </c>
      <c r="BD248" s="12"/>
      <c r="BE248" s="74"/>
      <c r="BG248" s="81">
        <v>387</v>
      </c>
      <c r="BH248" s="115">
        <f t="shared" si="27"/>
        <v>437.77</v>
      </c>
      <c r="IE248" s="16"/>
      <c r="IF248" s="16"/>
      <c r="IG248" s="16"/>
      <c r="IH248" s="16"/>
      <c r="II248" s="16"/>
    </row>
    <row r="249" spans="1:243" s="15" customFormat="1" ht="82.5" customHeight="1">
      <c r="A249" s="65">
        <v>237</v>
      </c>
      <c r="B249" s="93" t="s">
        <v>540</v>
      </c>
      <c r="C249" s="68" t="s">
        <v>311</v>
      </c>
      <c r="D249" s="79">
        <v>22</v>
      </c>
      <c r="E249" s="91" t="s">
        <v>262</v>
      </c>
      <c r="F249" s="81">
        <v>399.31</v>
      </c>
      <c r="G249" s="58"/>
      <c r="H249" s="48"/>
      <c r="I249" s="47" t="s">
        <v>39</v>
      </c>
      <c r="J249" s="49">
        <f t="shared" si="28"/>
        <v>1</v>
      </c>
      <c r="K249" s="50" t="s">
        <v>64</v>
      </c>
      <c r="L249" s="50" t="s">
        <v>7</v>
      </c>
      <c r="M249" s="59"/>
      <c r="N249" s="58"/>
      <c r="O249" s="58"/>
      <c r="P249" s="60"/>
      <c r="Q249" s="58"/>
      <c r="R249" s="58"/>
      <c r="S249" s="60"/>
      <c r="T249" s="54"/>
      <c r="U249" s="54"/>
      <c r="V249" s="54"/>
      <c r="W249" s="54"/>
      <c r="X249" s="54"/>
      <c r="Y249" s="54"/>
      <c r="Z249" s="54"/>
      <c r="AA249" s="54"/>
      <c r="AB249" s="54"/>
      <c r="AC249" s="54"/>
      <c r="AD249" s="54"/>
      <c r="AE249" s="54"/>
      <c r="AF249" s="54"/>
      <c r="AG249" s="54"/>
      <c r="AH249" s="54"/>
      <c r="AI249" s="54"/>
      <c r="AJ249" s="54"/>
      <c r="AK249" s="54"/>
      <c r="AL249" s="54"/>
      <c r="AM249" s="54"/>
      <c r="AN249" s="54"/>
      <c r="AO249" s="54"/>
      <c r="AP249" s="54"/>
      <c r="AQ249" s="54"/>
      <c r="AR249" s="54"/>
      <c r="AS249" s="54"/>
      <c r="AT249" s="54"/>
      <c r="AU249" s="54"/>
      <c r="AV249" s="54"/>
      <c r="AW249" s="54"/>
      <c r="AX249" s="54"/>
      <c r="AY249" s="54"/>
      <c r="AZ249" s="54"/>
      <c r="BA249" s="112">
        <f t="shared" si="24"/>
        <v>8784.82</v>
      </c>
      <c r="BB249" s="61">
        <f t="shared" si="25"/>
        <v>8784.82</v>
      </c>
      <c r="BC249" s="57" t="str">
        <f t="shared" si="29"/>
        <v>INR  Eight Thousand Seven Hundred &amp; Eighty Four  and Paise Eighty Two Only</v>
      </c>
      <c r="BD249" s="12"/>
      <c r="BE249" s="74"/>
      <c r="BG249" s="81">
        <v>353</v>
      </c>
      <c r="BH249" s="115">
        <f t="shared" si="27"/>
        <v>399.31</v>
      </c>
      <c r="IE249" s="16"/>
      <c r="IF249" s="16"/>
      <c r="IG249" s="16"/>
      <c r="IH249" s="16"/>
      <c r="II249" s="16"/>
    </row>
    <row r="250" spans="1:243" s="15" customFormat="1" ht="39.75" customHeight="1">
      <c r="A250" s="65">
        <v>238</v>
      </c>
      <c r="B250" s="93" t="s">
        <v>541</v>
      </c>
      <c r="C250" s="68" t="s">
        <v>312</v>
      </c>
      <c r="D250" s="79">
        <v>22</v>
      </c>
      <c r="E250" s="91" t="s">
        <v>263</v>
      </c>
      <c r="F250" s="81">
        <v>145.92</v>
      </c>
      <c r="G250" s="58"/>
      <c r="H250" s="48"/>
      <c r="I250" s="47" t="s">
        <v>39</v>
      </c>
      <c r="J250" s="49">
        <f t="shared" si="28"/>
        <v>1</v>
      </c>
      <c r="K250" s="50" t="s">
        <v>64</v>
      </c>
      <c r="L250" s="50" t="s">
        <v>7</v>
      </c>
      <c r="M250" s="59"/>
      <c r="N250" s="58"/>
      <c r="O250" s="58"/>
      <c r="P250" s="60"/>
      <c r="Q250" s="58"/>
      <c r="R250" s="58"/>
      <c r="S250" s="60"/>
      <c r="T250" s="54"/>
      <c r="U250" s="54"/>
      <c r="V250" s="54"/>
      <c r="W250" s="54"/>
      <c r="X250" s="54"/>
      <c r="Y250" s="54"/>
      <c r="Z250" s="54"/>
      <c r="AA250" s="54"/>
      <c r="AB250" s="54"/>
      <c r="AC250" s="54"/>
      <c r="AD250" s="54"/>
      <c r="AE250" s="54"/>
      <c r="AF250" s="54"/>
      <c r="AG250" s="54"/>
      <c r="AH250" s="54"/>
      <c r="AI250" s="54"/>
      <c r="AJ250" s="54"/>
      <c r="AK250" s="54"/>
      <c r="AL250" s="54"/>
      <c r="AM250" s="54"/>
      <c r="AN250" s="54"/>
      <c r="AO250" s="54"/>
      <c r="AP250" s="54"/>
      <c r="AQ250" s="54"/>
      <c r="AR250" s="54"/>
      <c r="AS250" s="54"/>
      <c r="AT250" s="54"/>
      <c r="AU250" s="54"/>
      <c r="AV250" s="54"/>
      <c r="AW250" s="54"/>
      <c r="AX250" s="54"/>
      <c r="AY250" s="54"/>
      <c r="AZ250" s="54"/>
      <c r="BA250" s="112">
        <f t="shared" si="24"/>
        <v>3210.24</v>
      </c>
      <c r="BB250" s="61">
        <f t="shared" si="25"/>
        <v>3210.24</v>
      </c>
      <c r="BC250" s="57" t="str">
        <f t="shared" si="29"/>
        <v>INR  Three Thousand Two Hundred &amp; Ten  and Paise Twenty Four Only</v>
      </c>
      <c r="BD250" s="12"/>
      <c r="BE250" s="74"/>
      <c r="BG250" s="81">
        <v>129</v>
      </c>
      <c r="BH250" s="115">
        <f t="shared" si="27"/>
        <v>145.92</v>
      </c>
      <c r="IE250" s="16"/>
      <c r="IF250" s="16"/>
      <c r="IG250" s="16"/>
      <c r="IH250" s="16"/>
      <c r="II250" s="16"/>
    </row>
    <row r="251" spans="1:243" s="15" customFormat="1" ht="39.75" customHeight="1">
      <c r="A251" s="65">
        <v>239</v>
      </c>
      <c r="B251" s="92" t="s">
        <v>542</v>
      </c>
      <c r="C251" s="68" t="s">
        <v>313</v>
      </c>
      <c r="D251" s="79">
        <v>20</v>
      </c>
      <c r="E251" s="91" t="s">
        <v>262</v>
      </c>
      <c r="F251" s="81">
        <v>176.47</v>
      </c>
      <c r="G251" s="58"/>
      <c r="H251" s="48"/>
      <c r="I251" s="47" t="s">
        <v>39</v>
      </c>
      <c r="J251" s="49">
        <f>IF(I251="Less(-)",-1,1)</f>
        <v>1</v>
      </c>
      <c r="K251" s="50" t="s">
        <v>64</v>
      </c>
      <c r="L251" s="50" t="s">
        <v>7</v>
      </c>
      <c r="M251" s="59"/>
      <c r="N251" s="58"/>
      <c r="O251" s="58"/>
      <c r="P251" s="60"/>
      <c r="Q251" s="58"/>
      <c r="R251" s="58"/>
      <c r="S251" s="60"/>
      <c r="T251" s="54"/>
      <c r="U251" s="54"/>
      <c r="V251" s="54"/>
      <c r="W251" s="54"/>
      <c r="X251" s="54"/>
      <c r="Y251" s="54"/>
      <c r="Z251" s="54"/>
      <c r="AA251" s="54"/>
      <c r="AB251" s="54"/>
      <c r="AC251" s="54"/>
      <c r="AD251" s="54"/>
      <c r="AE251" s="54"/>
      <c r="AF251" s="54"/>
      <c r="AG251" s="54"/>
      <c r="AH251" s="54"/>
      <c r="AI251" s="54"/>
      <c r="AJ251" s="54"/>
      <c r="AK251" s="54"/>
      <c r="AL251" s="54"/>
      <c r="AM251" s="54"/>
      <c r="AN251" s="54"/>
      <c r="AO251" s="54"/>
      <c r="AP251" s="54"/>
      <c r="AQ251" s="54"/>
      <c r="AR251" s="54"/>
      <c r="AS251" s="54"/>
      <c r="AT251" s="54"/>
      <c r="AU251" s="54"/>
      <c r="AV251" s="54"/>
      <c r="AW251" s="54"/>
      <c r="AX251" s="54"/>
      <c r="AY251" s="54"/>
      <c r="AZ251" s="54"/>
      <c r="BA251" s="112">
        <f>total_amount_ba($B$2,$D$2,D251,F251,J251,K251,M251)</f>
        <v>3529.4</v>
      </c>
      <c r="BB251" s="61">
        <f>BA251+SUM(N251:AZ251)</f>
        <v>3529.4</v>
      </c>
      <c r="BC251" s="57" t="str">
        <f>SpellNumber(L251,BB251)</f>
        <v>INR  Three Thousand Five Hundred &amp; Twenty Nine  and Paise Forty Only</v>
      </c>
      <c r="BD251" s="12"/>
      <c r="BE251" s="74"/>
      <c r="BG251" s="81">
        <v>156</v>
      </c>
      <c r="BH251" s="115">
        <f t="shared" si="27"/>
        <v>176.47</v>
      </c>
      <c r="IE251" s="16"/>
      <c r="IF251" s="16"/>
      <c r="IG251" s="16"/>
      <c r="IH251" s="16"/>
      <c r="II251" s="16"/>
    </row>
    <row r="252" spans="1:243" s="15" customFormat="1" ht="66.75" customHeight="1">
      <c r="A252" s="65">
        <v>240</v>
      </c>
      <c r="B252" s="92" t="s">
        <v>543</v>
      </c>
      <c r="C252" s="68" t="s">
        <v>314</v>
      </c>
      <c r="D252" s="79">
        <v>2</v>
      </c>
      <c r="E252" s="91" t="s">
        <v>263</v>
      </c>
      <c r="F252" s="81">
        <v>1548.61</v>
      </c>
      <c r="G252" s="58"/>
      <c r="H252" s="48"/>
      <c r="I252" s="47" t="s">
        <v>39</v>
      </c>
      <c r="J252" s="49">
        <f t="shared" si="28"/>
        <v>1</v>
      </c>
      <c r="K252" s="50" t="s">
        <v>64</v>
      </c>
      <c r="L252" s="50" t="s">
        <v>7</v>
      </c>
      <c r="M252" s="59"/>
      <c r="N252" s="58"/>
      <c r="O252" s="58"/>
      <c r="P252" s="60"/>
      <c r="Q252" s="58"/>
      <c r="R252" s="58"/>
      <c r="S252" s="60"/>
      <c r="T252" s="54"/>
      <c r="U252" s="54"/>
      <c r="V252" s="54"/>
      <c r="W252" s="54"/>
      <c r="X252" s="54"/>
      <c r="Y252" s="54"/>
      <c r="Z252" s="54"/>
      <c r="AA252" s="54"/>
      <c r="AB252" s="54"/>
      <c r="AC252" s="54"/>
      <c r="AD252" s="54"/>
      <c r="AE252" s="54"/>
      <c r="AF252" s="54"/>
      <c r="AG252" s="54"/>
      <c r="AH252" s="54"/>
      <c r="AI252" s="54"/>
      <c r="AJ252" s="54"/>
      <c r="AK252" s="54"/>
      <c r="AL252" s="54"/>
      <c r="AM252" s="54"/>
      <c r="AN252" s="54"/>
      <c r="AO252" s="54"/>
      <c r="AP252" s="54"/>
      <c r="AQ252" s="54"/>
      <c r="AR252" s="54"/>
      <c r="AS252" s="54"/>
      <c r="AT252" s="54"/>
      <c r="AU252" s="54"/>
      <c r="AV252" s="54"/>
      <c r="AW252" s="54"/>
      <c r="AX252" s="54"/>
      <c r="AY252" s="54"/>
      <c r="AZ252" s="54"/>
      <c r="BA252" s="112">
        <f t="shared" si="24"/>
        <v>3097.22</v>
      </c>
      <c r="BB252" s="61">
        <f t="shared" si="25"/>
        <v>3097.22</v>
      </c>
      <c r="BC252" s="57" t="str">
        <f t="shared" si="29"/>
        <v>INR  Three Thousand  &amp;Ninety Seven  and Paise Twenty Two Only</v>
      </c>
      <c r="BD252" s="12"/>
      <c r="BE252" s="74"/>
      <c r="BG252" s="81">
        <v>1369</v>
      </c>
      <c r="BH252" s="115">
        <f t="shared" si="27"/>
        <v>1548.61</v>
      </c>
      <c r="IE252" s="16"/>
      <c r="IF252" s="16"/>
      <c r="IG252" s="16"/>
      <c r="IH252" s="16"/>
      <c r="II252" s="16"/>
    </row>
    <row r="253" spans="1:243" s="15" customFormat="1" ht="72" customHeight="1">
      <c r="A253" s="65">
        <v>241</v>
      </c>
      <c r="B253" s="92" t="s">
        <v>544</v>
      </c>
      <c r="C253" s="68" t="s">
        <v>315</v>
      </c>
      <c r="D253" s="79">
        <v>4</v>
      </c>
      <c r="E253" s="91" t="s">
        <v>261</v>
      </c>
      <c r="F253" s="81">
        <v>176.47</v>
      </c>
      <c r="G253" s="58"/>
      <c r="H253" s="48"/>
      <c r="I253" s="47" t="s">
        <v>39</v>
      </c>
      <c r="J253" s="49">
        <f t="shared" si="28"/>
        <v>1</v>
      </c>
      <c r="K253" s="50" t="s">
        <v>64</v>
      </c>
      <c r="L253" s="50" t="s">
        <v>7</v>
      </c>
      <c r="M253" s="59"/>
      <c r="N253" s="58"/>
      <c r="O253" s="58"/>
      <c r="P253" s="60"/>
      <c r="Q253" s="58"/>
      <c r="R253" s="58"/>
      <c r="S253" s="60"/>
      <c r="T253" s="54"/>
      <c r="U253" s="54"/>
      <c r="V253" s="54"/>
      <c r="W253" s="54"/>
      <c r="X253" s="54"/>
      <c r="Y253" s="54"/>
      <c r="Z253" s="54"/>
      <c r="AA253" s="54"/>
      <c r="AB253" s="54"/>
      <c r="AC253" s="54"/>
      <c r="AD253" s="54"/>
      <c r="AE253" s="54"/>
      <c r="AF253" s="54"/>
      <c r="AG253" s="54"/>
      <c r="AH253" s="54"/>
      <c r="AI253" s="54"/>
      <c r="AJ253" s="54"/>
      <c r="AK253" s="54"/>
      <c r="AL253" s="54"/>
      <c r="AM253" s="54"/>
      <c r="AN253" s="54"/>
      <c r="AO253" s="54"/>
      <c r="AP253" s="54"/>
      <c r="AQ253" s="54"/>
      <c r="AR253" s="54"/>
      <c r="AS253" s="54"/>
      <c r="AT253" s="54"/>
      <c r="AU253" s="54"/>
      <c r="AV253" s="54"/>
      <c r="AW253" s="54"/>
      <c r="AX253" s="54"/>
      <c r="AY253" s="54"/>
      <c r="AZ253" s="54"/>
      <c r="BA253" s="112">
        <f t="shared" si="24"/>
        <v>705.88</v>
      </c>
      <c r="BB253" s="61">
        <f t="shared" si="25"/>
        <v>705.88</v>
      </c>
      <c r="BC253" s="57" t="str">
        <f t="shared" si="29"/>
        <v>INR  Seven Hundred &amp; Five  and Paise Eighty Eight Only</v>
      </c>
      <c r="BD253" s="12"/>
      <c r="BE253" s="74"/>
      <c r="BG253" s="81">
        <v>156</v>
      </c>
      <c r="BH253" s="115">
        <f t="shared" si="27"/>
        <v>176.47</v>
      </c>
      <c r="IE253" s="16"/>
      <c r="IF253" s="16"/>
      <c r="IG253" s="16"/>
      <c r="IH253" s="16"/>
      <c r="II253" s="16"/>
    </row>
    <row r="254" spans="1:243" s="15" customFormat="1" ht="82.5" customHeight="1">
      <c r="A254" s="65">
        <v>242</v>
      </c>
      <c r="B254" s="92" t="s">
        <v>545</v>
      </c>
      <c r="C254" s="68" t="s">
        <v>316</v>
      </c>
      <c r="D254" s="79">
        <v>20</v>
      </c>
      <c r="E254" s="91" t="s">
        <v>261</v>
      </c>
      <c r="F254" s="81">
        <v>10.18</v>
      </c>
      <c r="G254" s="58"/>
      <c r="H254" s="48"/>
      <c r="I254" s="47" t="s">
        <v>39</v>
      </c>
      <c r="J254" s="49">
        <f t="shared" si="28"/>
        <v>1</v>
      </c>
      <c r="K254" s="50" t="s">
        <v>64</v>
      </c>
      <c r="L254" s="50" t="s">
        <v>7</v>
      </c>
      <c r="M254" s="59"/>
      <c r="N254" s="58"/>
      <c r="O254" s="58"/>
      <c r="P254" s="60"/>
      <c r="Q254" s="58"/>
      <c r="R254" s="58"/>
      <c r="S254" s="60"/>
      <c r="T254" s="54"/>
      <c r="U254" s="54"/>
      <c r="V254" s="54"/>
      <c r="W254" s="54"/>
      <c r="X254" s="54"/>
      <c r="Y254" s="54"/>
      <c r="Z254" s="54"/>
      <c r="AA254" s="54"/>
      <c r="AB254" s="54"/>
      <c r="AC254" s="54"/>
      <c r="AD254" s="54"/>
      <c r="AE254" s="54"/>
      <c r="AF254" s="54"/>
      <c r="AG254" s="54"/>
      <c r="AH254" s="54"/>
      <c r="AI254" s="54"/>
      <c r="AJ254" s="54"/>
      <c r="AK254" s="54"/>
      <c r="AL254" s="54"/>
      <c r="AM254" s="54"/>
      <c r="AN254" s="54"/>
      <c r="AO254" s="54"/>
      <c r="AP254" s="54"/>
      <c r="AQ254" s="54"/>
      <c r="AR254" s="54"/>
      <c r="AS254" s="54"/>
      <c r="AT254" s="54"/>
      <c r="AU254" s="54"/>
      <c r="AV254" s="54"/>
      <c r="AW254" s="54"/>
      <c r="AX254" s="54"/>
      <c r="AY254" s="54"/>
      <c r="AZ254" s="54"/>
      <c r="BA254" s="112">
        <f t="shared" si="24"/>
        <v>203.6</v>
      </c>
      <c r="BB254" s="61">
        <f t="shared" si="25"/>
        <v>203.6</v>
      </c>
      <c r="BC254" s="57" t="str">
        <f t="shared" si="29"/>
        <v>INR  Two Hundred &amp; Three  and Paise Sixty Only</v>
      </c>
      <c r="BD254" s="12"/>
      <c r="BE254" s="74"/>
      <c r="BG254" s="81">
        <v>9</v>
      </c>
      <c r="BH254" s="115">
        <f t="shared" si="27"/>
        <v>10.18</v>
      </c>
      <c r="IE254" s="16"/>
      <c r="IF254" s="16"/>
      <c r="IG254" s="16"/>
      <c r="IH254" s="16"/>
      <c r="II254" s="16"/>
    </row>
    <row r="255" spans="1:243" s="15" customFormat="1" ht="66.75" customHeight="1">
      <c r="A255" s="65">
        <v>243</v>
      </c>
      <c r="B255" s="92" t="s">
        <v>546</v>
      </c>
      <c r="C255" s="68" t="s">
        <v>317</v>
      </c>
      <c r="D255" s="79">
        <v>8</v>
      </c>
      <c r="E255" s="91" t="s">
        <v>262</v>
      </c>
      <c r="F255" s="81">
        <v>1583.68</v>
      </c>
      <c r="G255" s="58"/>
      <c r="H255" s="48"/>
      <c r="I255" s="47" t="s">
        <v>39</v>
      </c>
      <c r="J255" s="49">
        <f t="shared" si="28"/>
        <v>1</v>
      </c>
      <c r="K255" s="50" t="s">
        <v>64</v>
      </c>
      <c r="L255" s="50" t="s">
        <v>7</v>
      </c>
      <c r="M255" s="59"/>
      <c r="N255" s="58"/>
      <c r="O255" s="58"/>
      <c r="P255" s="60"/>
      <c r="Q255" s="58"/>
      <c r="R255" s="58"/>
      <c r="S255" s="60"/>
      <c r="T255" s="54"/>
      <c r="U255" s="54"/>
      <c r="V255" s="54"/>
      <c r="W255" s="54"/>
      <c r="X255" s="54"/>
      <c r="Y255" s="54"/>
      <c r="Z255" s="54"/>
      <c r="AA255" s="54"/>
      <c r="AB255" s="54"/>
      <c r="AC255" s="54"/>
      <c r="AD255" s="54"/>
      <c r="AE255" s="54"/>
      <c r="AF255" s="54"/>
      <c r="AG255" s="54"/>
      <c r="AH255" s="54"/>
      <c r="AI255" s="54"/>
      <c r="AJ255" s="54"/>
      <c r="AK255" s="54"/>
      <c r="AL255" s="54"/>
      <c r="AM255" s="54"/>
      <c r="AN255" s="54"/>
      <c r="AO255" s="54"/>
      <c r="AP255" s="54"/>
      <c r="AQ255" s="54"/>
      <c r="AR255" s="54"/>
      <c r="AS255" s="54"/>
      <c r="AT255" s="54"/>
      <c r="AU255" s="54"/>
      <c r="AV255" s="54"/>
      <c r="AW255" s="54"/>
      <c r="AX255" s="54"/>
      <c r="AY255" s="54"/>
      <c r="AZ255" s="54"/>
      <c r="BA255" s="112">
        <f t="shared" si="24"/>
        <v>12669.44</v>
      </c>
      <c r="BB255" s="61">
        <f t="shared" si="25"/>
        <v>12669.44</v>
      </c>
      <c r="BC255" s="57" t="str">
        <f t="shared" si="29"/>
        <v>INR  Twelve Thousand Six Hundred &amp; Sixty Nine  and Paise Forty Four Only</v>
      </c>
      <c r="BD255" s="12"/>
      <c r="BE255" s="74"/>
      <c r="BG255" s="81">
        <v>1400</v>
      </c>
      <c r="BH255" s="115">
        <f t="shared" si="27"/>
        <v>1583.68</v>
      </c>
      <c r="IE255" s="16"/>
      <c r="IF255" s="16"/>
      <c r="IG255" s="16"/>
      <c r="IH255" s="16"/>
      <c r="II255" s="16"/>
    </row>
    <row r="256" spans="1:243" s="15" customFormat="1" ht="216" customHeight="1">
      <c r="A256" s="65">
        <v>244</v>
      </c>
      <c r="B256" s="92" t="s">
        <v>547</v>
      </c>
      <c r="C256" s="68" t="s">
        <v>318</v>
      </c>
      <c r="D256" s="79">
        <v>8</v>
      </c>
      <c r="E256" s="91" t="s">
        <v>263</v>
      </c>
      <c r="F256" s="81">
        <v>518.09</v>
      </c>
      <c r="G256" s="58"/>
      <c r="H256" s="48"/>
      <c r="I256" s="47" t="s">
        <v>39</v>
      </c>
      <c r="J256" s="49">
        <f t="shared" si="28"/>
        <v>1</v>
      </c>
      <c r="K256" s="50" t="s">
        <v>64</v>
      </c>
      <c r="L256" s="50" t="s">
        <v>7</v>
      </c>
      <c r="M256" s="59"/>
      <c r="N256" s="58"/>
      <c r="O256" s="58"/>
      <c r="P256" s="60"/>
      <c r="Q256" s="58"/>
      <c r="R256" s="58"/>
      <c r="S256" s="60"/>
      <c r="T256" s="54"/>
      <c r="U256" s="54"/>
      <c r="V256" s="54"/>
      <c r="W256" s="54"/>
      <c r="X256" s="54"/>
      <c r="Y256" s="54"/>
      <c r="Z256" s="54"/>
      <c r="AA256" s="54"/>
      <c r="AB256" s="54"/>
      <c r="AC256" s="54"/>
      <c r="AD256" s="54"/>
      <c r="AE256" s="54"/>
      <c r="AF256" s="54"/>
      <c r="AG256" s="54"/>
      <c r="AH256" s="54"/>
      <c r="AI256" s="54"/>
      <c r="AJ256" s="54"/>
      <c r="AK256" s="54"/>
      <c r="AL256" s="54"/>
      <c r="AM256" s="54"/>
      <c r="AN256" s="54"/>
      <c r="AO256" s="54"/>
      <c r="AP256" s="54"/>
      <c r="AQ256" s="54"/>
      <c r="AR256" s="54"/>
      <c r="AS256" s="54"/>
      <c r="AT256" s="54"/>
      <c r="AU256" s="54"/>
      <c r="AV256" s="54"/>
      <c r="AW256" s="54"/>
      <c r="AX256" s="54"/>
      <c r="AY256" s="54"/>
      <c r="AZ256" s="54"/>
      <c r="BA256" s="112">
        <f t="shared" si="24"/>
        <v>4144.72</v>
      </c>
      <c r="BB256" s="61">
        <f t="shared" si="25"/>
        <v>4144.72</v>
      </c>
      <c r="BC256" s="57" t="str">
        <f t="shared" si="29"/>
        <v>INR  Four Thousand One Hundred &amp; Forty Four  and Paise Seventy Two Only</v>
      </c>
      <c r="BD256" s="12"/>
      <c r="BE256" s="74"/>
      <c r="BG256" s="81">
        <v>458</v>
      </c>
      <c r="BH256" s="115">
        <f t="shared" si="27"/>
        <v>518.09</v>
      </c>
      <c r="IE256" s="16"/>
      <c r="IF256" s="16"/>
      <c r="IG256" s="16"/>
      <c r="IH256" s="16"/>
      <c r="II256" s="16"/>
    </row>
    <row r="257" spans="1:243" s="15" customFormat="1" ht="68.25" customHeight="1">
      <c r="A257" s="65">
        <v>245</v>
      </c>
      <c r="B257" s="92" t="s">
        <v>549</v>
      </c>
      <c r="C257" s="68" t="s">
        <v>319</v>
      </c>
      <c r="D257" s="79">
        <v>200</v>
      </c>
      <c r="E257" s="91" t="s">
        <v>261</v>
      </c>
      <c r="F257" s="81">
        <v>524.19</v>
      </c>
      <c r="G257" s="58"/>
      <c r="H257" s="48"/>
      <c r="I257" s="47" t="s">
        <v>39</v>
      </c>
      <c r="J257" s="49">
        <f t="shared" si="28"/>
        <v>1</v>
      </c>
      <c r="K257" s="50" t="s">
        <v>64</v>
      </c>
      <c r="L257" s="50" t="s">
        <v>7</v>
      </c>
      <c r="M257" s="59"/>
      <c r="N257" s="58"/>
      <c r="O257" s="58"/>
      <c r="P257" s="60"/>
      <c r="Q257" s="58"/>
      <c r="R257" s="58"/>
      <c r="S257" s="60"/>
      <c r="T257" s="54"/>
      <c r="U257" s="54"/>
      <c r="V257" s="54"/>
      <c r="W257" s="54"/>
      <c r="X257" s="54"/>
      <c r="Y257" s="54"/>
      <c r="Z257" s="54"/>
      <c r="AA257" s="54"/>
      <c r="AB257" s="54"/>
      <c r="AC257" s="54"/>
      <c r="AD257" s="54"/>
      <c r="AE257" s="54"/>
      <c r="AF257" s="54"/>
      <c r="AG257" s="54"/>
      <c r="AH257" s="54"/>
      <c r="AI257" s="54"/>
      <c r="AJ257" s="54"/>
      <c r="AK257" s="54"/>
      <c r="AL257" s="54"/>
      <c r="AM257" s="54"/>
      <c r="AN257" s="54"/>
      <c r="AO257" s="54"/>
      <c r="AP257" s="54"/>
      <c r="AQ257" s="54"/>
      <c r="AR257" s="54"/>
      <c r="AS257" s="54"/>
      <c r="AT257" s="54"/>
      <c r="AU257" s="54"/>
      <c r="AV257" s="54"/>
      <c r="AW257" s="54"/>
      <c r="AX257" s="54"/>
      <c r="AY257" s="54"/>
      <c r="AZ257" s="54"/>
      <c r="BA257" s="112">
        <f t="shared" si="24"/>
        <v>104838</v>
      </c>
      <c r="BB257" s="61">
        <f t="shared" si="25"/>
        <v>104838</v>
      </c>
      <c r="BC257" s="57" t="str">
        <f t="shared" si="29"/>
        <v>INR  One Lakh Four Thousand Eight Hundred &amp; Thirty Eight  Only</v>
      </c>
      <c r="BD257" s="12"/>
      <c r="BE257" s="74"/>
      <c r="BF257" s="81">
        <v>519</v>
      </c>
      <c r="BG257" s="114">
        <f>BF257*1.01</f>
        <v>524.19</v>
      </c>
      <c r="IE257" s="16"/>
      <c r="IF257" s="16"/>
      <c r="IG257" s="16"/>
      <c r="IH257" s="16"/>
      <c r="II257" s="16"/>
    </row>
    <row r="258" spans="1:243" s="15" customFormat="1" ht="51.75" customHeight="1">
      <c r="A258" s="65">
        <v>246</v>
      </c>
      <c r="B258" s="93" t="s">
        <v>550</v>
      </c>
      <c r="C258" s="68" t="s">
        <v>324</v>
      </c>
      <c r="D258" s="79">
        <v>168</v>
      </c>
      <c r="E258" s="91" t="s">
        <v>262</v>
      </c>
      <c r="F258" s="81">
        <v>2163.42</v>
      </c>
      <c r="G258" s="58"/>
      <c r="H258" s="48"/>
      <c r="I258" s="47" t="s">
        <v>39</v>
      </c>
      <c r="J258" s="49">
        <f t="shared" si="28"/>
        <v>1</v>
      </c>
      <c r="K258" s="50" t="s">
        <v>64</v>
      </c>
      <c r="L258" s="50" t="s">
        <v>7</v>
      </c>
      <c r="M258" s="59"/>
      <c r="N258" s="58"/>
      <c r="O258" s="58"/>
      <c r="P258" s="60"/>
      <c r="Q258" s="58"/>
      <c r="R258" s="58"/>
      <c r="S258" s="60"/>
      <c r="T258" s="54"/>
      <c r="U258" s="54"/>
      <c r="V258" s="54"/>
      <c r="W258" s="54"/>
      <c r="X258" s="54"/>
      <c r="Y258" s="54"/>
      <c r="Z258" s="54"/>
      <c r="AA258" s="54"/>
      <c r="AB258" s="54"/>
      <c r="AC258" s="54"/>
      <c r="AD258" s="54"/>
      <c r="AE258" s="54"/>
      <c r="AF258" s="54"/>
      <c r="AG258" s="54"/>
      <c r="AH258" s="54"/>
      <c r="AI258" s="54"/>
      <c r="AJ258" s="54"/>
      <c r="AK258" s="54"/>
      <c r="AL258" s="54"/>
      <c r="AM258" s="54"/>
      <c r="AN258" s="54"/>
      <c r="AO258" s="54"/>
      <c r="AP258" s="54"/>
      <c r="AQ258" s="54"/>
      <c r="AR258" s="54"/>
      <c r="AS258" s="54"/>
      <c r="AT258" s="54"/>
      <c r="AU258" s="54"/>
      <c r="AV258" s="54"/>
      <c r="AW258" s="54"/>
      <c r="AX258" s="54"/>
      <c r="AY258" s="54"/>
      <c r="AZ258" s="54"/>
      <c r="BA258" s="112">
        <f t="shared" si="24"/>
        <v>363454.56</v>
      </c>
      <c r="BB258" s="61">
        <f t="shared" si="25"/>
        <v>363454.56</v>
      </c>
      <c r="BC258" s="57" t="str">
        <f t="shared" si="29"/>
        <v>INR  Three Lakh Sixty Three Thousand Four Hundred &amp; Fifty Four  and Paise Fifty Six Only</v>
      </c>
      <c r="BF258" s="81">
        <v>2142</v>
      </c>
      <c r="BG258" s="114">
        <f aca="true" t="shared" si="30" ref="BG258:BG269">BF258*1.01</f>
        <v>2163.42</v>
      </c>
      <c r="IE258" s="16">
        <v>4</v>
      </c>
      <c r="IF258" s="16" t="s">
        <v>41</v>
      </c>
      <c r="IG258" s="16" t="s">
        <v>61</v>
      </c>
      <c r="IH258" s="16">
        <v>10</v>
      </c>
      <c r="II258" s="16" t="s">
        <v>38</v>
      </c>
    </row>
    <row r="259" spans="1:243" s="18" customFormat="1" ht="51" customHeight="1">
      <c r="A259" s="65">
        <v>247</v>
      </c>
      <c r="B259" s="93" t="s">
        <v>551</v>
      </c>
      <c r="C259" s="68" t="s">
        <v>325</v>
      </c>
      <c r="D259" s="79">
        <v>264</v>
      </c>
      <c r="E259" s="91" t="s">
        <v>265</v>
      </c>
      <c r="F259" s="81">
        <v>435.31</v>
      </c>
      <c r="G259" s="58"/>
      <c r="H259" s="48"/>
      <c r="I259" s="47" t="s">
        <v>39</v>
      </c>
      <c r="J259" s="49">
        <f t="shared" si="28"/>
        <v>1</v>
      </c>
      <c r="K259" s="50" t="s">
        <v>64</v>
      </c>
      <c r="L259" s="50" t="s">
        <v>7</v>
      </c>
      <c r="M259" s="59"/>
      <c r="N259" s="58"/>
      <c r="O259" s="58"/>
      <c r="P259" s="60"/>
      <c r="Q259" s="58"/>
      <c r="R259" s="58"/>
      <c r="S259" s="60"/>
      <c r="T259" s="54"/>
      <c r="U259" s="54"/>
      <c r="V259" s="54"/>
      <c r="W259" s="54"/>
      <c r="X259" s="54"/>
      <c r="Y259" s="54"/>
      <c r="Z259" s="54"/>
      <c r="AA259" s="54"/>
      <c r="AB259" s="54"/>
      <c r="AC259" s="54"/>
      <c r="AD259" s="54"/>
      <c r="AE259" s="54"/>
      <c r="AF259" s="54"/>
      <c r="AG259" s="54"/>
      <c r="AH259" s="54"/>
      <c r="AI259" s="54"/>
      <c r="AJ259" s="54"/>
      <c r="AK259" s="54"/>
      <c r="AL259" s="54"/>
      <c r="AM259" s="54"/>
      <c r="AN259" s="54"/>
      <c r="AO259" s="54"/>
      <c r="AP259" s="54"/>
      <c r="AQ259" s="54"/>
      <c r="AR259" s="54"/>
      <c r="AS259" s="54"/>
      <c r="AT259" s="54"/>
      <c r="AU259" s="54"/>
      <c r="AV259" s="54"/>
      <c r="AW259" s="54"/>
      <c r="AX259" s="54"/>
      <c r="AY259" s="54"/>
      <c r="AZ259" s="54"/>
      <c r="BA259" s="112">
        <f t="shared" si="24"/>
        <v>114921.84</v>
      </c>
      <c r="BB259" s="61">
        <f t="shared" si="25"/>
        <v>114921.84</v>
      </c>
      <c r="BC259" s="57" t="str">
        <f t="shared" si="29"/>
        <v>INR  One Lakh Fourteen Thousand Nine Hundred &amp; Twenty One  and Paise Eighty Four Only</v>
      </c>
      <c r="BF259" s="81">
        <v>431</v>
      </c>
      <c r="BG259" s="114">
        <f t="shared" si="30"/>
        <v>435.31</v>
      </c>
      <c r="IE259" s="19"/>
      <c r="IF259" s="19"/>
      <c r="IG259" s="19"/>
      <c r="IH259" s="19"/>
      <c r="II259" s="19"/>
    </row>
    <row r="260" spans="1:243" s="18" customFormat="1" ht="50.25" customHeight="1">
      <c r="A260" s="65">
        <v>248</v>
      </c>
      <c r="B260" s="93" t="s">
        <v>552</v>
      </c>
      <c r="C260" s="68" t="s">
        <v>326</v>
      </c>
      <c r="D260" s="79">
        <v>20</v>
      </c>
      <c r="E260" s="91" t="s">
        <v>262</v>
      </c>
      <c r="F260" s="81">
        <v>3328.96</v>
      </c>
      <c r="G260" s="58"/>
      <c r="H260" s="48"/>
      <c r="I260" s="47" t="s">
        <v>39</v>
      </c>
      <c r="J260" s="49">
        <f t="shared" si="28"/>
        <v>1</v>
      </c>
      <c r="K260" s="50" t="s">
        <v>64</v>
      </c>
      <c r="L260" s="50" t="s">
        <v>7</v>
      </c>
      <c r="M260" s="59"/>
      <c r="N260" s="58"/>
      <c r="O260" s="58"/>
      <c r="P260" s="60"/>
      <c r="Q260" s="58"/>
      <c r="R260" s="58"/>
      <c r="S260" s="60"/>
      <c r="T260" s="54"/>
      <c r="U260" s="54"/>
      <c r="V260" s="54"/>
      <c r="W260" s="54"/>
      <c r="X260" s="54"/>
      <c r="Y260" s="54"/>
      <c r="Z260" s="54"/>
      <c r="AA260" s="54"/>
      <c r="AB260" s="54"/>
      <c r="AC260" s="54"/>
      <c r="AD260" s="54"/>
      <c r="AE260" s="54"/>
      <c r="AF260" s="54"/>
      <c r="AG260" s="54"/>
      <c r="AH260" s="54"/>
      <c r="AI260" s="54"/>
      <c r="AJ260" s="54"/>
      <c r="AK260" s="54"/>
      <c r="AL260" s="54"/>
      <c r="AM260" s="54"/>
      <c r="AN260" s="54"/>
      <c r="AO260" s="54"/>
      <c r="AP260" s="54"/>
      <c r="AQ260" s="54"/>
      <c r="AR260" s="54"/>
      <c r="AS260" s="54"/>
      <c r="AT260" s="54"/>
      <c r="AU260" s="54"/>
      <c r="AV260" s="54"/>
      <c r="AW260" s="54"/>
      <c r="AX260" s="54"/>
      <c r="AY260" s="54"/>
      <c r="AZ260" s="54"/>
      <c r="BA260" s="112">
        <f t="shared" si="24"/>
        <v>66579.2</v>
      </c>
      <c r="BB260" s="61">
        <f t="shared" si="25"/>
        <v>66579.2</v>
      </c>
      <c r="BC260" s="57" t="str">
        <f t="shared" si="29"/>
        <v>INR  Sixty Six Thousand Five Hundred &amp; Seventy Nine  and Paise Twenty Only</v>
      </c>
      <c r="BF260" s="81">
        <v>3296</v>
      </c>
      <c r="BG260" s="114">
        <f t="shared" si="30"/>
        <v>3328.96</v>
      </c>
      <c r="IE260" s="19"/>
      <c r="IF260" s="19"/>
      <c r="IG260" s="19"/>
      <c r="IH260" s="19"/>
      <c r="II260" s="19"/>
    </row>
    <row r="261" spans="1:243" s="12" customFormat="1" ht="39" customHeight="1">
      <c r="A261" s="65">
        <v>249</v>
      </c>
      <c r="B261" s="85" t="s">
        <v>553</v>
      </c>
      <c r="C261" s="68" t="s">
        <v>327</v>
      </c>
      <c r="D261" s="79">
        <v>60</v>
      </c>
      <c r="E261" s="81" t="s">
        <v>265</v>
      </c>
      <c r="F261" s="81">
        <v>171.7</v>
      </c>
      <c r="G261" s="58"/>
      <c r="H261" s="48"/>
      <c r="I261" s="47" t="s">
        <v>39</v>
      </c>
      <c r="J261" s="49">
        <f t="shared" si="28"/>
        <v>1</v>
      </c>
      <c r="K261" s="50" t="s">
        <v>64</v>
      </c>
      <c r="L261" s="50" t="s">
        <v>7</v>
      </c>
      <c r="M261" s="59"/>
      <c r="N261" s="58"/>
      <c r="O261" s="58"/>
      <c r="P261" s="60"/>
      <c r="Q261" s="58"/>
      <c r="R261" s="58"/>
      <c r="S261" s="60"/>
      <c r="T261" s="54"/>
      <c r="U261" s="54"/>
      <c r="V261" s="54"/>
      <c r="W261" s="54"/>
      <c r="X261" s="54"/>
      <c r="Y261" s="54"/>
      <c r="Z261" s="54"/>
      <c r="AA261" s="54"/>
      <c r="AB261" s="54"/>
      <c r="AC261" s="54"/>
      <c r="AD261" s="54"/>
      <c r="AE261" s="54"/>
      <c r="AF261" s="54"/>
      <c r="AG261" s="54"/>
      <c r="AH261" s="54"/>
      <c r="AI261" s="54"/>
      <c r="AJ261" s="54"/>
      <c r="AK261" s="54"/>
      <c r="AL261" s="54"/>
      <c r="AM261" s="54"/>
      <c r="AN261" s="54"/>
      <c r="AO261" s="54"/>
      <c r="AP261" s="54"/>
      <c r="AQ261" s="54"/>
      <c r="AR261" s="54"/>
      <c r="AS261" s="54"/>
      <c r="AT261" s="54"/>
      <c r="AU261" s="54"/>
      <c r="AV261" s="54"/>
      <c r="AW261" s="54"/>
      <c r="AX261" s="54"/>
      <c r="AY261" s="54"/>
      <c r="AZ261" s="54"/>
      <c r="BA261" s="112">
        <f t="shared" si="24"/>
        <v>10302</v>
      </c>
      <c r="BB261" s="61">
        <f t="shared" si="25"/>
        <v>10302</v>
      </c>
      <c r="BC261" s="57" t="str">
        <f t="shared" si="29"/>
        <v>INR  Ten Thousand Three Hundred &amp; Two  Only</v>
      </c>
      <c r="BF261" s="81">
        <v>170</v>
      </c>
      <c r="BG261" s="114">
        <f t="shared" si="30"/>
        <v>171.7</v>
      </c>
      <c r="IE261" s="13"/>
      <c r="IF261" s="13"/>
      <c r="IG261" s="13"/>
      <c r="IH261" s="13"/>
      <c r="II261" s="13"/>
    </row>
    <row r="262" spans="1:59" ht="39" customHeight="1">
      <c r="A262" s="65">
        <v>250</v>
      </c>
      <c r="B262" s="85" t="s">
        <v>554</v>
      </c>
      <c r="C262" s="68" t="s">
        <v>381</v>
      </c>
      <c r="D262" s="79">
        <v>20</v>
      </c>
      <c r="E262" s="81" t="s">
        <v>265</v>
      </c>
      <c r="F262" s="81">
        <v>343.4</v>
      </c>
      <c r="G262" s="58"/>
      <c r="H262" s="48"/>
      <c r="I262" s="47" t="s">
        <v>39</v>
      </c>
      <c r="J262" s="49">
        <f t="shared" si="28"/>
        <v>1</v>
      </c>
      <c r="K262" s="50" t="s">
        <v>64</v>
      </c>
      <c r="L262" s="50" t="s">
        <v>7</v>
      </c>
      <c r="M262" s="59"/>
      <c r="N262" s="58"/>
      <c r="O262" s="58"/>
      <c r="P262" s="60"/>
      <c r="Q262" s="58"/>
      <c r="R262" s="58"/>
      <c r="S262" s="60"/>
      <c r="T262" s="54"/>
      <c r="U262" s="54"/>
      <c r="V262" s="54"/>
      <c r="W262" s="54"/>
      <c r="X262" s="54"/>
      <c r="Y262" s="54"/>
      <c r="Z262" s="54"/>
      <c r="AA262" s="54"/>
      <c r="AB262" s="54"/>
      <c r="AC262" s="54"/>
      <c r="AD262" s="54"/>
      <c r="AE262" s="54"/>
      <c r="AF262" s="54"/>
      <c r="AG262" s="54"/>
      <c r="AH262" s="54"/>
      <c r="AI262" s="54"/>
      <c r="AJ262" s="54"/>
      <c r="AK262" s="54"/>
      <c r="AL262" s="54"/>
      <c r="AM262" s="54"/>
      <c r="AN262" s="54"/>
      <c r="AO262" s="54"/>
      <c r="AP262" s="54"/>
      <c r="AQ262" s="54"/>
      <c r="AR262" s="54"/>
      <c r="AS262" s="54"/>
      <c r="AT262" s="54"/>
      <c r="AU262" s="54"/>
      <c r="AV262" s="54"/>
      <c r="AW262" s="54"/>
      <c r="AX262" s="54"/>
      <c r="AY262" s="54"/>
      <c r="AZ262" s="54"/>
      <c r="BA262" s="112">
        <f t="shared" si="24"/>
        <v>6868</v>
      </c>
      <c r="BB262" s="61">
        <f t="shared" si="25"/>
        <v>6868</v>
      </c>
      <c r="BC262" s="57" t="str">
        <f t="shared" si="29"/>
        <v>INR  Six Thousand Eight Hundred &amp; Sixty Eight  Only</v>
      </c>
      <c r="BF262" s="81">
        <v>340</v>
      </c>
      <c r="BG262" s="114">
        <f t="shared" si="30"/>
        <v>343.4</v>
      </c>
    </row>
    <row r="263" spans="1:59" ht="48" customHeight="1">
      <c r="A263" s="65">
        <v>251</v>
      </c>
      <c r="B263" s="93" t="s">
        <v>555</v>
      </c>
      <c r="C263" s="68" t="s">
        <v>513</v>
      </c>
      <c r="D263" s="79">
        <v>8</v>
      </c>
      <c r="E263" s="91" t="s">
        <v>263</v>
      </c>
      <c r="F263" s="81">
        <v>9145.55</v>
      </c>
      <c r="G263" s="58"/>
      <c r="H263" s="48"/>
      <c r="I263" s="47" t="s">
        <v>39</v>
      </c>
      <c r="J263" s="49">
        <f aca="true" t="shared" si="31" ref="J263:J269">IF(I263="Less(-)",-1,1)</f>
        <v>1</v>
      </c>
      <c r="K263" s="50" t="s">
        <v>64</v>
      </c>
      <c r="L263" s="50" t="s">
        <v>7</v>
      </c>
      <c r="M263" s="59"/>
      <c r="N263" s="58"/>
      <c r="O263" s="58"/>
      <c r="P263" s="60"/>
      <c r="Q263" s="58"/>
      <c r="R263" s="58"/>
      <c r="S263" s="60"/>
      <c r="T263" s="54"/>
      <c r="U263" s="54"/>
      <c r="V263" s="54"/>
      <c r="W263" s="54"/>
      <c r="X263" s="54"/>
      <c r="Y263" s="54"/>
      <c r="Z263" s="54"/>
      <c r="AA263" s="54"/>
      <c r="AB263" s="54"/>
      <c r="AC263" s="54"/>
      <c r="AD263" s="54"/>
      <c r="AE263" s="54"/>
      <c r="AF263" s="54"/>
      <c r="AG263" s="54"/>
      <c r="AH263" s="54"/>
      <c r="AI263" s="54"/>
      <c r="AJ263" s="54"/>
      <c r="AK263" s="54"/>
      <c r="AL263" s="54"/>
      <c r="AM263" s="54"/>
      <c r="AN263" s="54"/>
      <c r="AO263" s="54"/>
      <c r="AP263" s="54"/>
      <c r="AQ263" s="54"/>
      <c r="AR263" s="54"/>
      <c r="AS263" s="54"/>
      <c r="AT263" s="54"/>
      <c r="AU263" s="54"/>
      <c r="AV263" s="54"/>
      <c r="AW263" s="54"/>
      <c r="AX263" s="54"/>
      <c r="AY263" s="54"/>
      <c r="AZ263" s="54"/>
      <c r="BA263" s="112">
        <f aca="true" t="shared" si="32" ref="BA263:BA269">total_amount_ba($B$2,$D$2,D263,F263,J263,K263,M263)</f>
        <v>73164.4</v>
      </c>
      <c r="BB263" s="61">
        <f aca="true" t="shared" si="33" ref="BB263:BB269">BA263+SUM(N263:AZ263)</f>
        <v>73164.4</v>
      </c>
      <c r="BC263" s="57" t="str">
        <f aca="true" t="shared" si="34" ref="BC263:BC269">SpellNumber(L263,BB263)</f>
        <v>INR  Seventy Three Thousand One Hundred &amp; Sixty Four  and Paise Forty Only</v>
      </c>
      <c r="BF263" s="81">
        <v>9055</v>
      </c>
      <c r="BG263" s="114">
        <f t="shared" si="30"/>
        <v>9145.55</v>
      </c>
    </row>
    <row r="264" spans="1:59" ht="107.25" customHeight="1">
      <c r="A264" s="65">
        <v>252</v>
      </c>
      <c r="B264" s="93" t="s">
        <v>556</v>
      </c>
      <c r="C264" s="68" t="s">
        <v>514</v>
      </c>
      <c r="D264" s="79">
        <v>8</v>
      </c>
      <c r="E264" s="91" t="s">
        <v>263</v>
      </c>
      <c r="F264" s="101">
        <v>43419.9</v>
      </c>
      <c r="G264" s="58"/>
      <c r="H264" s="48"/>
      <c r="I264" s="47" t="s">
        <v>39</v>
      </c>
      <c r="J264" s="49">
        <f t="shared" si="31"/>
        <v>1</v>
      </c>
      <c r="K264" s="50" t="s">
        <v>64</v>
      </c>
      <c r="L264" s="50" t="s">
        <v>7</v>
      </c>
      <c r="M264" s="59"/>
      <c r="N264" s="58"/>
      <c r="O264" s="58"/>
      <c r="P264" s="60"/>
      <c r="Q264" s="58"/>
      <c r="R264" s="58"/>
      <c r="S264" s="60"/>
      <c r="T264" s="54"/>
      <c r="U264" s="54"/>
      <c r="V264" s="54"/>
      <c r="W264" s="54"/>
      <c r="X264" s="54"/>
      <c r="Y264" s="54"/>
      <c r="Z264" s="54"/>
      <c r="AA264" s="54"/>
      <c r="AB264" s="54"/>
      <c r="AC264" s="54"/>
      <c r="AD264" s="54"/>
      <c r="AE264" s="54"/>
      <c r="AF264" s="54"/>
      <c r="AG264" s="54"/>
      <c r="AH264" s="54"/>
      <c r="AI264" s="54"/>
      <c r="AJ264" s="54"/>
      <c r="AK264" s="54"/>
      <c r="AL264" s="54"/>
      <c r="AM264" s="54"/>
      <c r="AN264" s="54"/>
      <c r="AO264" s="54"/>
      <c r="AP264" s="54"/>
      <c r="AQ264" s="54"/>
      <c r="AR264" s="54"/>
      <c r="AS264" s="54"/>
      <c r="AT264" s="54"/>
      <c r="AU264" s="54"/>
      <c r="AV264" s="54"/>
      <c r="AW264" s="54"/>
      <c r="AX264" s="54"/>
      <c r="AY264" s="54"/>
      <c r="AZ264" s="54"/>
      <c r="BA264" s="112">
        <f t="shared" si="32"/>
        <v>347359.2</v>
      </c>
      <c r="BB264" s="61">
        <f t="shared" si="33"/>
        <v>347359.2</v>
      </c>
      <c r="BC264" s="57" t="str">
        <f t="shared" si="34"/>
        <v>INR  Three Lakh Forty Seven Thousand Three Hundred &amp; Fifty Nine  and Paise Twenty Only</v>
      </c>
      <c r="BF264" s="101">
        <v>42990</v>
      </c>
      <c r="BG264" s="114">
        <f t="shared" si="30"/>
        <v>43419.9</v>
      </c>
    </row>
    <row r="265" spans="1:59" ht="108" customHeight="1">
      <c r="A265" s="65">
        <v>253</v>
      </c>
      <c r="B265" s="93" t="s">
        <v>557</v>
      </c>
      <c r="C265" s="68" t="s">
        <v>515</v>
      </c>
      <c r="D265" s="102">
        <v>14</v>
      </c>
      <c r="E265" s="100" t="s">
        <v>263</v>
      </c>
      <c r="F265" s="101">
        <v>60499</v>
      </c>
      <c r="G265" s="58"/>
      <c r="H265" s="48"/>
      <c r="I265" s="47" t="s">
        <v>39</v>
      </c>
      <c r="J265" s="49">
        <f t="shared" si="31"/>
        <v>1</v>
      </c>
      <c r="K265" s="50" t="s">
        <v>64</v>
      </c>
      <c r="L265" s="50" t="s">
        <v>7</v>
      </c>
      <c r="M265" s="59"/>
      <c r="N265" s="58"/>
      <c r="O265" s="58"/>
      <c r="P265" s="60"/>
      <c r="Q265" s="58"/>
      <c r="R265" s="58"/>
      <c r="S265" s="60"/>
      <c r="T265" s="54"/>
      <c r="U265" s="54"/>
      <c r="V265" s="54"/>
      <c r="W265" s="54"/>
      <c r="X265" s="54"/>
      <c r="Y265" s="54"/>
      <c r="Z265" s="54"/>
      <c r="AA265" s="54"/>
      <c r="AB265" s="54"/>
      <c r="AC265" s="54"/>
      <c r="AD265" s="54"/>
      <c r="AE265" s="54"/>
      <c r="AF265" s="54"/>
      <c r="AG265" s="54"/>
      <c r="AH265" s="54"/>
      <c r="AI265" s="54"/>
      <c r="AJ265" s="54"/>
      <c r="AK265" s="54"/>
      <c r="AL265" s="54"/>
      <c r="AM265" s="54"/>
      <c r="AN265" s="54"/>
      <c r="AO265" s="54"/>
      <c r="AP265" s="54"/>
      <c r="AQ265" s="54"/>
      <c r="AR265" s="54"/>
      <c r="AS265" s="54"/>
      <c r="AT265" s="54"/>
      <c r="AU265" s="54"/>
      <c r="AV265" s="54"/>
      <c r="AW265" s="54"/>
      <c r="AX265" s="54"/>
      <c r="AY265" s="54"/>
      <c r="AZ265" s="54"/>
      <c r="BA265" s="112">
        <f t="shared" si="32"/>
        <v>846986</v>
      </c>
      <c r="BB265" s="61">
        <f t="shared" si="33"/>
        <v>846986</v>
      </c>
      <c r="BC265" s="57" t="str">
        <f t="shared" si="34"/>
        <v>INR  Eight Lakh Forty Six Thousand Nine Hundred &amp; Eighty Six  Only</v>
      </c>
      <c r="BF265" s="101">
        <v>59900</v>
      </c>
      <c r="BG265" s="114">
        <f t="shared" si="30"/>
        <v>60499</v>
      </c>
    </row>
    <row r="266" spans="1:59" ht="78" customHeight="1">
      <c r="A266" s="65">
        <v>254</v>
      </c>
      <c r="B266" s="93" t="s">
        <v>558</v>
      </c>
      <c r="C266" s="68" t="s">
        <v>562</v>
      </c>
      <c r="D266" s="102">
        <v>22</v>
      </c>
      <c r="E266" s="100" t="s">
        <v>262</v>
      </c>
      <c r="F266" s="101">
        <v>2272.5</v>
      </c>
      <c r="G266" s="58"/>
      <c r="H266" s="48"/>
      <c r="I266" s="47" t="s">
        <v>39</v>
      </c>
      <c r="J266" s="49">
        <f t="shared" si="31"/>
        <v>1</v>
      </c>
      <c r="K266" s="50" t="s">
        <v>64</v>
      </c>
      <c r="L266" s="50" t="s">
        <v>7</v>
      </c>
      <c r="M266" s="59"/>
      <c r="N266" s="58"/>
      <c r="O266" s="58"/>
      <c r="P266" s="60"/>
      <c r="Q266" s="58"/>
      <c r="R266" s="58"/>
      <c r="S266" s="60"/>
      <c r="T266" s="54"/>
      <c r="U266" s="54"/>
      <c r="V266" s="54"/>
      <c r="W266" s="54"/>
      <c r="X266" s="54"/>
      <c r="Y266" s="54"/>
      <c r="Z266" s="54"/>
      <c r="AA266" s="54"/>
      <c r="AB266" s="54"/>
      <c r="AC266" s="54"/>
      <c r="AD266" s="54"/>
      <c r="AE266" s="54"/>
      <c r="AF266" s="54"/>
      <c r="AG266" s="54"/>
      <c r="AH266" s="54"/>
      <c r="AI266" s="54"/>
      <c r="AJ266" s="54"/>
      <c r="AK266" s="54"/>
      <c r="AL266" s="54"/>
      <c r="AM266" s="54"/>
      <c r="AN266" s="54"/>
      <c r="AO266" s="54"/>
      <c r="AP266" s="54"/>
      <c r="AQ266" s="54"/>
      <c r="AR266" s="54"/>
      <c r="AS266" s="54"/>
      <c r="AT266" s="54"/>
      <c r="AU266" s="54"/>
      <c r="AV266" s="54"/>
      <c r="AW266" s="54"/>
      <c r="AX266" s="54"/>
      <c r="AY266" s="54"/>
      <c r="AZ266" s="54"/>
      <c r="BA266" s="112">
        <f t="shared" si="32"/>
        <v>49995</v>
      </c>
      <c r="BB266" s="61">
        <f t="shared" si="33"/>
        <v>49995</v>
      </c>
      <c r="BC266" s="57" t="str">
        <f t="shared" si="34"/>
        <v>INR  Forty Nine Thousand Nine Hundred &amp; Ninety Five  Only</v>
      </c>
      <c r="BF266" s="101">
        <v>2250</v>
      </c>
      <c r="BG266" s="114">
        <f t="shared" si="30"/>
        <v>2272.5</v>
      </c>
    </row>
    <row r="267" spans="1:59" ht="39" customHeight="1">
      <c r="A267" s="65">
        <v>255</v>
      </c>
      <c r="B267" s="103" t="s">
        <v>559</v>
      </c>
      <c r="C267" s="68" t="s">
        <v>563</v>
      </c>
      <c r="D267" s="102">
        <v>22</v>
      </c>
      <c r="E267" s="101" t="s">
        <v>263</v>
      </c>
      <c r="F267" s="101">
        <v>2474.5</v>
      </c>
      <c r="G267" s="58"/>
      <c r="H267" s="48"/>
      <c r="I267" s="47" t="s">
        <v>39</v>
      </c>
      <c r="J267" s="49">
        <f t="shared" si="31"/>
        <v>1</v>
      </c>
      <c r="K267" s="50" t="s">
        <v>64</v>
      </c>
      <c r="L267" s="50" t="s">
        <v>7</v>
      </c>
      <c r="M267" s="59"/>
      <c r="N267" s="58"/>
      <c r="O267" s="58"/>
      <c r="P267" s="60"/>
      <c r="Q267" s="58"/>
      <c r="R267" s="58"/>
      <c r="S267" s="60"/>
      <c r="T267" s="54"/>
      <c r="U267" s="54"/>
      <c r="V267" s="54"/>
      <c r="W267" s="54"/>
      <c r="X267" s="54"/>
      <c r="Y267" s="54"/>
      <c r="Z267" s="54"/>
      <c r="AA267" s="54"/>
      <c r="AB267" s="54"/>
      <c r="AC267" s="54"/>
      <c r="AD267" s="54"/>
      <c r="AE267" s="54"/>
      <c r="AF267" s="54"/>
      <c r="AG267" s="54"/>
      <c r="AH267" s="54"/>
      <c r="AI267" s="54"/>
      <c r="AJ267" s="54"/>
      <c r="AK267" s="54"/>
      <c r="AL267" s="54"/>
      <c r="AM267" s="54"/>
      <c r="AN267" s="54"/>
      <c r="AO267" s="54"/>
      <c r="AP267" s="54"/>
      <c r="AQ267" s="54"/>
      <c r="AR267" s="54"/>
      <c r="AS267" s="54"/>
      <c r="AT267" s="54"/>
      <c r="AU267" s="54"/>
      <c r="AV267" s="54"/>
      <c r="AW267" s="54"/>
      <c r="AX267" s="54"/>
      <c r="AY267" s="54"/>
      <c r="AZ267" s="54"/>
      <c r="BA267" s="112">
        <f t="shared" si="32"/>
        <v>54439</v>
      </c>
      <c r="BB267" s="61">
        <f t="shared" si="33"/>
        <v>54439</v>
      </c>
      <c r="BC267" s="57" t="str">
        <f t="shared" si="34"/>
        <v>INR  Fifty Four Thousand Four Hundred &amp; Thirty Nine  Only</v>
      </c>
      <c r="BF267" s="101">
        <v>2450</v>
      </c>
      <c r="BG267" s="114">
        <f t="shared" si="30"/>
        <v>2474.5</v>
      </c>
    </row>
    <row r="268" spans="1:59" ht="48" customHeight="1">
      <c r="A268" s="65">
        <v>256</v>
      </c>
      <c r="B268" s="93" t="s">
        <v>560</v>
      </c>
      <c r="C268" s="68" t="s">
        <v>564</v>
      </c>
      <c r="D268" s="79">
        <v>100</v>
      </c>
      <c r="E268" s="81" t="s">
        <v>261</v>
      </c>
      <c r="F268" s="81">
        <v>757.5</v>
      </c>
      <c r="G268" s="58"/>
      <c r="H268" s="48"/>
      <c r="I268" s="47" t="s">
        <v>39</v>
      </c>
      <c r="J268" s="49">
        <f t="shared" si="31"/>
        <v>1</v>
      </c>
      <c r="K268" s="50" t="s">
        <v>64</v>
      </c>
      <c r="L268" s="50" t="s">
        <v>7</v>
      </c>
      <c r="M268" s="59"/>
      <c r="N268" s="58"/>
      <c r="O268" s="58"/>
      <c r="P268" s="60"/>
      <c r="Q268" s="58"/>
      <c r="R268" s="58"/>
      <c r="S268" s="60"/>
      <c r="T268" s="54"/>
      <c r="U268" s="54"/>
      <c r="V268" s="54"/>
      <c r="W268" s="54"/>
      <c r="X268" s="54"/>
      <c r="Y268" s="54"/>
      <c r="Z268" s="54"/>
      <c r="AA268" s="54"/>
      <c r="AB268" s="54"/>
      <c r="AC268" s="54"/>
      <c r="AD268" s="54"/>
      <c r="AE268" s="54"/>
      <c r="AF268" s="54"/>
      <c r="AG268" s="54"/>
      <c r="AH268" s="54"/>
      <c r="AI268" s="54"/>
      <c r="AJ268" s="54"/>
      <c r="AK268" s="54"/>
      <c r="AL268" s="54"/>
      <c r="AM268" s="54"/>
      <c r="AN268" s="54"/>
      <c r="AO268" s="54"/>
      <c r="AP268" s="54"/>
      <c r="AQ268" s="54"/>
      <c r="AR268" s="54"/>
      <c r="AS268" s="54"/>
      <c r="AT268" s="54"/>
      <c r="AU268" s="54"/>
      <c r="AV268" s="54"/>
      <c r="AW268" s="54"/>
      <c r="AX268" s="54"/>
      <c r="AY268" s="54"/>
      <c r="AZ268" s="54"/>
      <c r="BA268" s="112">
        <f t="shared" si="32"/>
        <v>75750</v>
      </c>
      <c r="BB268" s="61">
        <f t="shared" si="33"/>
        <v>75750</v>
      </c>
      <c r="BC268" s="57" t="str">
        <f t="shared" si="34"/>
        <v>INR  Seventy Five Thousand Seven Hundred &amp; Fifty  Only</v>
      </c>
      <c r="BF268" s="81">
        <v>750</v>
      </c>
      <c r="BG268" s="114">
        <f t="shared" si="30"/>
        <v>757.5</v>
      </c>
    </row>
    <row r="269" spans="1:59" ht="36.75" customHeight="1">
      <c r="A269" s="65">
        <v>257</v>
      </c>
      <c r="B269" s="93" t="s">
        <v>561</v>
      </c>
      <c r="C269" s="68" t="s">
        <v>565</v>
      </c>
      <c r="D269" s="79">
        <v>70</v>
      </c>
      <c r="E269" s="81" t="s">
        <v>261</v>
      </c>
      <c r="F269" s="81">
        <v>68.68</v>
      </c>
      <c r="G269" s="58"/>
      <c r="H269" s="48"/>
      <c r="I269" s="47" t="s">
        <v>39</v>
      </c>
      <c r="J269" s="49">
        <f t="shared" si="31"/>
        <v>1</v>
      </c>
      <c r="K269" s="50" t="s">
        <v>64</v>
      </c>
      <c r="L269" s="50" t="s">
        <v>7</v>
      </c>
      <c r="M269" s="59"/>
      <c r="N269" s="58"/>
      <c r="O269" s="58"/>
      <c r="P269" s="60"/>
      <c r="Q269" s="58"/>
      <c r="R269" s="58"/>
      <c r="S269" s="60"/>
      <c r="T269" s="54"/>
      <c r="U269" s="54"/>
      <c r="V269" s="54"/>
      <c r="W269" s="54"/>
      <c r="X269" s="54"/>
      <c r="Y269" s="54"/>
      <c r="Z269" s="54"/>
      <c r="AA269" s="54"/>
      <c r="AB269" s="54"/>
      <c r="AC269" s="54"/>
      <c r="AD269" s="54"/>
      <c r="AE269" s="54"/>
      <c r="AF269" s="54"/>
      <c r="AG269" s="54"/>
      <c r="AH269" s="54"/>
      <c r="AI269" s="54"/>
      <c r="AJ269" s="54"/>
      <c r="AK269" s="54"/>
      <c r="AL269" s="54"/>
      <c r="AM269" s="54"/>
      <c r="AN269" s="54"/>
      <c r="AO269" s="54"/>
      <c r="AP269" s="54"/>
      <c r="AQ269" s="54"/>
      <c r="AR269" s="54"/>
      <c r="AS269" s="54"/>
      <c r="AT269" s="54"/>
      <c r="AU269" s="54"/>
      <c r="AV269" s="54"/>
      <c r="AW269" s="54"/>
      <c r="AX269" s="54"/>
      <c r="AY269" s="54"/>
      <c r="AZ269" s="54"/>
      <c r="BA269" s="112">
        <f t="shared" si="32"/>
        <v>4807.6</v>
      </c>
      <c r="BB269" s="61">
        <f t="shared" si="33"/>
        <v>4807.6</v>
      </c>
      <c r="BC269" s="57" t="str">
        <f t="shared" si="34"/>
        <v>INR  Four Thousand Eight Hundred &amp; Seven  and Paise Sixty Only</v>
      </c>
      <c r="BF269" s="81">
        <v>68</v>
      </c>
      <c r="BG269" s="114">
        <f t="shared" si="30"/>
        <v>68.68</v>
      </c>
    </row>
    <row r="270" spans="1:58" ht="81" customHeight="1">
      <c r="A270" s="65">
        <v>258</v>
      </c>
      <c r="B270" s="92" t="s">
        <v>566</v>
      </c>
      <c r="C270" s="68" t="s">
        <v>582</v>
      </c>
      <c r="D270" s="104">
        <v>4</v>
      </c>
      <c r="E270" s="105" t="s">
        <v>263</v>
      </c>
      <c r="F270" s="106">
        <v>923.06</v>
      </c>
      <c r="G270" s="58"/>
      <c r="H270" s="48"/>
      <c r="I270" s="47" t="s">
        <v>39</v>
      </c>
      <c r="J270" s="49">
        <f aca="true" t="shared" si="35" ref="J270:J275">IF(I270="Less(-)",-1,1)</f>
        <v>1</v>
      </c>
      <c r="K270" s="50" t="s">
        <v>64</v>
      </c>
      <c r="L270" s="50" t="s">
        <v>7</v>
      </c>
      <c r="M270" s="59"/>
      <c r="N270" s="58"/>
      <c r="O270" s="58"/>
      <c r="P270" s="60"/>
      <c r="Q270" s="58"/>
      <c r="R270" s="58"/>
      <c r="S270" s="60"/>
      <c r="T270" s="54"/>
      <c r="U270" s="54"/>
      <c r="V270" s="54"/>
      <c r="W270" s="54"/>
      <c r="X270" s="54"/>
      <c r="Y270" s="54"/>
      <c r="Z270" s="54"/>
      <c r="AA270" s="54"/>
      <c r="AB270" s="54"/>
      <c r="AC270" s="54"/>
      <c r="AD270" s="54"/>
      <c r="AE270" s="54"/>
      <c r="AF270" s="54"/>
      <c r="AG270" s="54"/>
      <c r="AH270" s="54"/>
      <c r="AI270" s="54"/>
      <c r="AJ270" s="54"/>
      <c r="AK270" s="54"/>
      <c r="AL270" s="54"/>
      <c r="AM270" s="54"/>
      <c r="AN270" s="54"/>
      <c r="AO270" s="54"/>
      <c r="AP270" s="54"/>
      <c r="AQ270" s="54"/>
      <c r="AR270" s="54"/>
      <c r="AS270" s="54"/>
      <c r="AT270" s="54"/>
      <c r="AU270" s="54"/>
      <c r="AV270" s="54"/>
      <c r="AW270" s="54"/>
      <c r="AX270" s="54"/>
      <c r="AY270" s="54"/>
      <c r="AZ270" s="54"/>
      <c r="BA270" s="112">
        <f aca="true" t="shared" si="36" ref="BA270:BA275">total_amount_ba($B$2,$D$2,D270,F270,J270,K270,M270)</f>
        <v>3692.24</v>
      </c>
      <c r="BB270" s="61">
        <f aca="true" t="shared" si="37" ref="BB270:BB275">BA270+SUM(N270:AZ270)</f>
        <v>3692.24</v>
      </c>
      <c r="BC270" s="57" t="str">
        <f aca="true" t="shared" si="38" ref="BC270:BC275">SpellNumber(L270,BB270)</f>
        <v>INR  Three Thousand Six Hundred &amp; Ninety Two  and Paise Twenty Four Only</v>
      </c>
      <c r="BE270" s="106">
        <v>816</v>
      </c>
      <c r="BF270" s="117">
        <f>BE270*1.12*1.01</f>
        <v>923.06</v>
      </c>
    </row>
    <row r="271" spans="1:58" ht="54.75" customHeight="1">
      <c r="A271" s="65">
        <v>259</v>
      </c>
      <c r="B271" s="85" t="s">
        <v>567</v>
      </c>
      <c r="C271" s="68" t="s">
        <v>583</v>
      </c>
      <c r="D271" s="104">
        <v>16</v>
      </c>
      <c r="E271" s="104" t="s">
        <v>262</v>
      </c>
      <c r="F271" s="107">
        <v>227.37</v>
      </c>
      <c r="G271" s="58"/>
      <c r="H271" s="48"/>
      <c r="I271" s="47" t="s">
        <v>39</v>
      </c>
      <c r="J271" s="49">
        <f t="shared" si="35"/>
        <v>1</v>
      </c>
      <c r="K271" s="50" t="s">
        <v>64</v>
      </c>
      <c r="L271" s="50" t="s">
        <v>7</v>
      </c>
      <c r="M271" s="59"/>
      <c r="N271" s="58"/>
      <c r="O271" s="58"/>
      <c r="P271" s="60"/>
      <c r="Q271" s="58"/>
      <c r="R271" s="58"/>
      <c r="S271" s="60"/>
      <c r="T271" s="54"/>
      <c r="U271" s="54"/>
      <c r="V271" s="54"/>
      <c r="W271" s="54"/>
      <c r="X271" s="54"/>
      <c r="Y271" s="54"/>
      <c r="Z271" s="54"/>
      <c r="AA271" s="54"/>
      <c r="AB271" s="54"/>
      <c r="AC271" s="54"/>
      <c r="AD271" s="54"/>
      <c r="AE271" s="54"/>
      <c r="AF271" s="54"/>
      <c r="AG271" s="54"/>
      <c r="AH271" s="54"/>
      <c r="AI271" s="54"/>
      <c r="AJ271" s="54"/>
      <c r="AK271" s="54"/>
      <c r="AL271" s="54"/>
      <c r="AM271" s="54"/>
      <c r="AN271" s="54"/>
      <c r="AO271" s="54"/>
      <c r="AP271" s="54"/>
      <c r="AQ271" s="54"/>
      <c r="AR271" s="54"/>
      <c r="AS271" s="54"/>
      <c r="AT271" s="54"/>
      <c r="AU271" s="54"/>
      <c r="AV271" s="54"/>
      <c r="AW271" s="54"/>
      <c r="AX271" s="54"/>
      <c r="AY271" s="54"/>
      <c r="AZ271" s="54"/>
      <c r="BA271" s="112">
        <f t="shared" si="36"/>
        <v>3637.92</v>
      </c>
      <c r="BB271" s="61">
        <f t="shared" si="37"/>
        <v>3637.92</v>
      </c>
      <c r="BC271" s="57" t="str">
        <f t="shared" si="38"/>
        <v>INR  Three Thousand Six Hundred &amp; Thirty Seven  and Paise Ninety Two Only</v>
      </c>
      <c r="BE271" s="107">
        <v>201</v>
      </c>
      <c r="BF271" s="117">
        <f aca="true" t="shared" si="39" ref="BF271:BF284">BE271*1.12*1.01</f>
        <v>227.37</v>
      </c>
    </row>
    <row r="272" spans="1:58" ht="63.75" customHeight="1">
      <c r="A272" s="65">
        <v>260</v>
      </c>
      <c r="B272" s="85" t="s">
        <v>568</v>
      </c>
      <c r="C272" s="68" t="s">
        <v>584</v>
      </c>
      <c r="D272" s="104">
        <v>200</v>
      </c>
      <c r="E272" s="104" t="s">
        <v>261</v>
      </c>
      <c r="F272" s="106">
        <v>64.48</v>
      </c>
      <c r="G272" s="58"/>
      <c r="H272" s="48"/>
      <c r="I272" s="47" t="s">
        <v>39</v>
      </c>
      <c r="J272" s="49">
        <f t="shared" si="35"/>
        <v>1</v>
      </c>
      <c r="K272" s="50" t="s">
        <v>64</v>
      </c>
      <c r="L272" s="50" t="s">
        <v>7</v>
      </c>
      <c r="M272" s="59"/>
      <c r="N272" s="58"/>
      <c r="O272" s="58"/>
      <c r="P272" s="60"/>
      <c r="Q272" s="58"/>
      <c r="R272" s="58"/>
      <c r="S272" s="60"/>
      <c r="T272" s="54"/>
      <c r="U272" s="54"/>
      <c r="V272" s="54"/>
      <c r="W272" s="54"/>
      <c r="X272" s="54"/>
      <c r="Y272" s="54"/>
      <c r="Z272" s="54"/>
      <c r="AA272" s="54"/>
      <c r="AB272" s="54"/>
      <c r="AC272" s="54"/>
      <c r="AD272" s="54"/>
      <c r="AE272" s="54"/>
      <c r="AF272" s="54"/>
      <c r="AG272" s="54"/>
      <c r="AH272" s="54"/>
      <c r="AI272" s="54"/>
      <c r="AJ272" s="54"/>
      <c r="AK272" s="54"/>
      <c r="AL272" s="54"/>
      <c r="AM272" s="54"/>
      <c r="AN272" s="54"/>
      <c r="AO272" s="54"/>
      <c r="AP272" s="54"/>
      <c r="AQ272" s="54"/>
      <c r="AR272" s="54"/>
      <c r="AS272" s="54"/>
      <c r="AT272" s="54"/>
      <c r="AU272" s="54"/>
      <c r="AV272" s="54"/>
      <c r="AW272" s="54"/>
      <c r="AX272" s="54"/>
      <c r="AY272" s="54"/>
      <c r="AZ272" s="54"/>
      <c r="BA272" s="112">
        <f t="shared" si="36"/>
        <v>12896</v>
      </c>
      <c r="BB272" s="61">
        <f t="shared" si="37"/>
        <v>12896</v>
      </c>
      <c r="BC272" s="57" t="str">
        <f t="shared" si="38"/>
        <v>INR  Twelve Thousand Eight Hundred &amp; Ninety Six  Only</v>
      </c>
      <c r="BE272" s="106">
        <v>57</v>
      </c>
      <c r="BF272" s="117">
        <f t="shared" si="39"/>
        <v>64.48</v>
      </c>
    </row>
    <row r="273" spans="1:58" ht="66" customHeight="1">
      <c r="A273" s="65">
        <v>261</v>
      </c>
      <c r="B273" s="85" t="s">
        <v>569</v>
      </c>
      <c r="C273" s="68" t="s">
        <v>585</v>
      </c>
      <c r="D273" s="104">
        <v>300</v>
      </c>
      <c r="E273" s="104" t="s">
        <v>261</v>
      </c>
      <c r="F273" s="106">
        <v>64.48</v>
      </c>
      <c r="G273" s="58"/>
      <c r="H273" s="48"/>
      <c r="I273" s="47" t="s">
        <v>39</v>
      </c>
      <c r="J273" s="49">
        <f t="shared" si="35"/>
        <v>1</v>
      </c>
      <c r="K273" s="50" t="s">
        <v>64</v>
      </c>
      <c r="L273" s="50" t="s">
        <v>7</v>
      </c>
      <c r="M273" s="59"/>
      <c r="N273" s="58"/>
      <c r="O273" s="58"/>
      <c r="P273" s="60"/>
      <c r="Q273" s="58"/>
      <c r="R273" s="58"/>
      <c r="S273" s="60"/>
      <c r="T273" s="54"/>
      <c r="U273" s="54"/>
      <c r="V273" s="54"/>
      <c r="W273" s="54"/>
      <c r="X273" s="54"/>
      <c r="Y273" s="54"/>
      <c r="Z273" s="54"/>
      <c r="AA273" s="54"/>
      <c r="AB273" s="54"/>
      <c r="AC273" s="54"/>
      <c r="AD273" s="54"/>
      <c r="AE273" s="54"/>
      <c r="AF273" s="54"/>
      <c r="AG273" s="54"/>
      <c r="AH273" s="54"/>
      <c r="AI273" s="54"/>
      <c r="AJ273" s="54"/>
      <c r="AK273" s="54"/>
      <c r="AL273" s="54"/>
      <c r="AM273" s="54"/>
      <c r="AN273" s="54"/>
      <c r="AO273" s="54"/>
      <c r="AP273" s="54"/>
      <c r="AQ273" s="54"/>
      <c r="AR273" s="54"/>
      <c r="AS273" s="54"/>
      <c r="AT273" s="54"/>
      <c r="AU273" s="54"/>
      <c r="AV273" s="54"/>
      <c r="AW273" s="54"/>
      <c r="AX273" s="54"/>
      <c r="AY273" s="54"/>
      <c r="AZ273" s="54"/>
      <c r="BA273" s="112">
        <f t="shared" si="36"/>
        <v>19344</v>
      </c>
      <c r="BB273" s="61">
        <f t="shared" si="37"/>
        <v>19344</v>
      </c>
      <c r="BC273" s="57" t="str">
        <f t="shared" si="38"/>
        <v>INR  Nineteen Thousand Three Hundred &amp; Forty Four  Only</v>
      </c>
      <c r="BE273" s="106">
        <v>57</v>
      </c>
      <c r="BF273" s="117">
        <f t="shared" si="39"/>
        <v>64.48</v>
      </c>
    </row>
    <row r="274" spans="1:58" ht="94.5">
      <c r="A274" s="65">
        <v>262</v>
      </c>
      <c r="B274" s="94" t="s">
        <v>570</v>
      </c>
      <c r="C274" s="68" t="s">
        <v>586</v>
      </c>
      <c r="D274" s="104">
        <v>350</v>
      </c>
      <c r="E274" s="104" t="s">
        <v>261</v>
      </c>
      <c r="F274" s="106">
        <v>183.25</v>
      </c>
      <c r="G274" s="58"/>
      <c r="H274" s="48"/>
      <c r="I274" s="47" t="s">
        <v>39</v>
      </c>
      <c r="J274" s="49">
        <f t="shared" si="35"/>
        <v>1</v>
      </c>
      <c r="K274" s="50" t="s">
        <v>64</v>
      </c>
      <c r="L274" s="50" t="s">
        <v>7</v>
      </c>
      <c r="M274" s="59"/>
      <c r="N274" s="58"/>
      <c r="O274" s="58"/>
      <c r="P274" s="60"/>
      <c r="Q274" s="58"/>
      <c r="R274" s="58"/>
      <c r="S274" s="60"/>
      <c r="T274" s="54"/>
      <c r="U274" s="54"/>
      <c r="V274" s="54"/>
      <c r="W274" s="54"/>
      <c r="X274" s="54"/>
      <c r="Y274" s="54"/>
      <c r="Z274" s="54"/>
      <c r="AA274" s="54"/>
      <c r="AB274" s="54"/>
      <c r="AC274" s="54"/>
      <c r="AD274" s="54"/>
      <c r="AE274" s="54"/>
      <c r="AF274" s="54"/>
      <c r="AG274" s="54"/>
      <c r="AH274" s="54"/>
      <c r="AI274" s="54"/>
      <c r="AJ274" s="54"/>
      <c r="AK274" s="54"/>
      <c r="AL274" s="54"/>
      <c r="AM274" s="54"/>
      <c r="AN274" s="54"/>
      <c r="AO274" s="54"/>
      <c r="AP274" s="54"/>
      <c r="AQ274" s="54"/>
      <c r="AR274" s="54"/>
      <c r="AS274" s="54"/>
      <c r="AT274" s="54"/>
      <c r="AU274" s="54"/>
      <c r="AV274" s="54"/>
      <c r="AW274" s="54"/>
      <c r="AX274" s="54"/>
      <c r="AY274" s="54"/>
      <c r="AZ274" s="54"/>
      <c r="BA274" s="112">
        <f t="shared" si="36"/>
        <v>64137.5</v>
      </c>
      <c r="BB274" s="61">
        <f t="shared" si="37"/>
        <v>64137.5</v>
      </c>
      <c r="BC274" s="57" t="str">
        <f t="shared" si="38"/>
        <v>INR  Sixty Four Thousand One Hundred &amp; Thirty Seven  and Paise Fifty Only</v>
      </c>
      <c r="BE274" s="106">
        <v>162</v>
      </c>
      <c r="BF274" s="117">
        <f t="shared" si="39"/>
        <v>183.25</v>
      </c>
    </row>
    <row r="275" spans="1:58" ht="94.5">
      <c r="A275" s="65">
        <v>263</v>
      </c>
      <c r="B275" s="94" t="s">
        <v>571</v>
      </c>
      <c r="C275" s="68" t="s">
        <v>587</v>
      </c>
      <c r="D275" s="104">
        <v>450</v>
      </c>
      <c r="E275" s="104" t="s">
        <v>261</v>
      </c>
      <c r="F275" s="106">
        <v>183.25</v>
      </c>
      <c r="G275" s="58"/>
      <c r="H275" s="48"/>
      <c r="I275" s="47" t="s">
        <v>39</v>
      </c>
      <c r="J275" s="49">
        <f t="shared" si="35"/>
        <v>1</v>
      </c>
      <c r="K275" s="50" t="s">
        <v>64</v>
      </c>
      <c r="L275" s="50" t="s">
        <v>7</v>
      </c>
      <c r="M275" s="59"/>
      <c r="N275" s="58"/>
      <c r="O275" s="58"/>
      <c r="P275" s="60"/>
      <c r="Q275" s="58"/>
      <c r="R275" s="58"/>
      <c r="S275" s="60"/>
      <c r="T275" s="54"/>
      <c r="U275" s="54"/>
      <c r="V275" s="54"/>
      <c r="W275" s="54"/>
      <c r="X275" s="54"/>
      <c r="Y275" s="54"/>
      <c r="Z275" s="54"/>
      <c r="AA275" s="54"/>
      <c r="AB275" s="54"/>
      <c r="AC275" s="54"/>
      <c r="AD275" s="54"/>
      <c r="AE275" s="54"/>
      <c r="AF275" s="54"/>
      <c r="AG275" s="54"/>
      <c r="AH275" s="54"/>
      <c r="AI275" s="54"/>
      <c r="AJ275" s="54"/>
      <c r="AK275" s="54"/>
      <c r="AL275" s="54"/>
      <c r="AM275" s="54"/>
      <c r="AN275" s="54"/>
      <c r="AO275" s="54"/>
      <c r="AP275" s="54"/>
      <c r="AQ275" s="54"/>
      <c r="AR275" s="54"/>
      <c r="AS275" s="54"/>
      <c r="AT275" s="54"/>
      <c r="AU275" s="54"/>
      <c r="AV275" s="54"/>
      <c r="AW275" s="54"/>
      <c r="AX275" s="54"/>
      <c r="AY275" s="54"/>
      <c r="AZ275" s="54"/>
      <c r="BA275" s="112">
        <f t="shared" si="36"/>
        <v>82462.5</v>
      </c>
      <c r="BB275" s="61">
        <f t="shared" si="37"/>
        <v>82462.5</v>
      </c>
      <c r="BC275" s="57" t="str">
        <f t="shared" si="38"/>
        <v>INR  Eighty Two Thousand Four Hundred &amp; Sixty Two  and Paise Fifty Only</v>
      </c>
      <c r="BE275" s="106">
        <v>162</v>
      </c>
      <c r="BF275" s="117">
        <f t="shared" si="39"/>
        <v>183.25</v>
      </c>
    </row>
    <row r="276" spans="1:58" ht="52.5" customHeight="1">
      <c r="A276" s="65">
        <v>264</v>
      </c>
      <c r="B276" s="85" t="s">
        <v>572</v>
      </c>
      <c r="C276" s="68" t="s">
        <v>588</v>
      </c>
      <c r="D276" s="104">
        <v>15</v>
      </c>
      <c r="E276" s="104" t="s">
        <v>261</v>
      </c>
      <c r="F276" s="106">
        <v>278.28</v>
      </c>
      <c r="G276" s="58"/>
      <c r="H276" s="48"/>
      <c r="I276" s="47" t="s">
        <v>39</v>
      </c>
      <c r="J276" s="49">
        <f aca="true" t="shared" si="40" ref="J276:J290">IF(I276="Less(-)",-1,1)</f>
        <v>1</v>
      </c>
      <c r="K276" s="50" t="s">
        <v>64</v>
      </c>
      <c r="L276" s="50" t="s">
        <v>7</v>
      </c>
      <c r="M276" s="59"/>
      <c r="N276" s="58"/>
      <c r="O276" s="58"/>
      <c r="P276" s="60"/>
      <c r="Q276" s="58"/>
      <c r="R276" s="58"/>
      <c r="S276" s="60"/>
      <c r="T276" s="54"/>
      <c r="U276" s="54"/>
      <c r="V276" s="54"/>
      <c r="W276" s="54"/>
      <c r="X276" s="54"/>
      <c r="Y276" s="54"/>
      <c r="Z276" s="54"/>
      <c r="AA276" s="54"/>
      <c r="AB276" s="54"/>
      <c r="AC276" s="54"/>
      <c r="AD276" s="54"/>
      <c r="AE276" s="54"/>
      <c r="AF276" s="54"/>
      <c r="AG276" s="54"/>
      <c r="AH276" s="54"/>
      <c r="AI276" s="54"/>
      <c r="AJ276" s="54"/>
      <c r="AK276" s="54"/>
      <c r="AL276" s="54"/>
      <c r="AM276" s="54"/>
      <c r="AN276" s="54"/>
      <c r="AO276" s="54"/>
      <c r="AP276" s="54"/>
      <c r="AQ276" s="54"/>
      <c r="AR276" s="54"/>
      <c r="AS276" s="54"/>
      <c r="AT276" s="54"/>
      <c r="AU276" s="54"/>
      <c r="AV276" s="54"/>
      <c r="AW276" s="54"/>
      <c r="AX276" s="54"/>
      <c r="AY276" s="54"/>
      <c r="AZ276" s="54"/>
      <c r="BA276" s="112">
        <f aca="true" t="shared" si="41" ref="BA276:BA290">total_amount_ba($B$2,$D$2,D276,F276,J276,K276,M276)</f>
        <v>4174.2</v>
      </c>
      <c r="BB276" s="61">
        <f aca="true" t="shared" si="42" ref="BB276:BB290">BA276+SUM(N276:AZ276)</f>
        <v>4174.2</v>
      </c>
      <c r="BC276" s="57" t="str">
        <f aca="true" t="shared" si="43" ref="BC276:BC290">SpellNumber(L276,BB276)</f>
        <v>INR  Four Thousand One Hundred &amp; Seventy Four  and Paise Twenty Only</v>
      </c>
      <c r="BE276" s="106">
        <v>246</v>
      </c>
      <c r="BF276" s="117">
        <f t="shared" si="39"/>
        <v>278.28</v>
      </c>
    </row>
    <row r="277" spans="1:58" ht="79.5" customHeight="1">
      <c r="A277" s="65">
        <v>265</v>
      </c>
      <c r="B277" s="85" t="s">
        <v>573</v>
      </c>
      <c r="C277" s="68" t="s">
        <v>589</v>
      </c>
      <c r="D277" s="104">
        <v>8</v>
      </c>
      <c r="E277" s="104" t="s">
        <v>263</v>
      </c>
      <c r="F277" s="106">
        <v>168.55</v>
      </c>
      <c r="G277" s="58"/>
      <c r="H277" s="48"/>
      <c r="I277" s="47" t="s">
        <v>39</v>
      </c>
      <c r="J277" s="49">
        <f t="shared" si="40"/>
        <v>1</v>
      </c>
      <c r="K277" s="50" t="s">
        <v>64</v>
      </c>
      <c r="L277" s="50" t="s">
        <v>7</v>
      </c>
      <c r="M277" s="59"/>
      <c r="N277" s="58"/>
      <c r="O277" s="58"/>
      <c r="P277" s="60"/>
      <c r="Q277" s="58"/>
      <c r="R277" s="58"/>
      <c r="S277" s="60"/>
      <c r="T277" s="54"/>
      <c r="U277" s="54"/>
      <c r="V277" s="54"/>
      <c r="W277" s="54"/>
      <c r="X277" s="54"/>
      <c r="Y277" s="54"/>
      <c r="Z277" s="54"/>
      <c r="AA277" s="54"/>
      <c r="AB277" s="54"/>
      <c r="AC277" s="54"/>
      <c r="AD277" s="54"/>
      <c r="AE277" s="54"/>
      <c r="AF277" s="54"/>
      <c r="AG277" s="54"/>
      <c r="AH277" s="54"/>
      <c r="AI277" s="54"/>
      <c r="AJ277" s="54"/>
      <c r="AK277" s="54"/>
      <c r="AL277" s="54"/>
      <c r="AM277" s="54"/>
      <c r="AN277" s="54"/>
      <c r="AO277" s="54"/>
      <c r="AP277" s="54"/>
      <c r="AQ277" s="54"/>
      <c r="AR277" s="54"/>
      <c r="AS277" s="54"/>
      <c r="AT277" s="54"/>
      <c r="AU277" s="54"/>
      <c r="AV277" s="54"/>
      <c r="AW277" s="54"/>
      <c r="AX277" s="54"/>
      <c r="AY277" s="54"/>
      <c r="AZ277" s="54"/>
      <c r="BA277" s="112">
        <f t="shared" si="41"/>
        <v>1348.4</v>
      </c>
      <c r="BB277" s="61">
        <f t="shared" si="42"/>
        <v>1348.4</v>
      </c>
      <c r="BC277" s="57" t="str">
        <f t="shared" si="43"/>
        <v>INR  One Thousand Three Hundred &amp; Forty Eight  and Paise Forty Only</v>
      </c>
      <c r="BE277" s="106">
        <v>149</v>
      </c>
      <c r="BF277" s="117">
        <f t="shared" si="39"/>
        <v>168.55</v>
      </c>
    </row>
    <row r="278" spans="1:58" ht="66.75" customHeight="1">
      <c r="A278" s="65">
        <v>266</v>
      </c>
      <c r="B278" s="85" t="s">
        <v>574</v>
      </c>
      <c r="C278" s="68" t="s">
        <v>590</v>
      </c>
      <c r="D278" s="104">
        <v>192</v>
      </c>
      <c r="E278" s="104" t="s">
        <v>261</v>
      </c>
      <c r="F278" s="107">
        <v>54.3</v>
      </c>
      <c r="G278" s="58"/>
      <c r="H278" s="48"/>
      <c r="I278" s="47" t="s">
        <v>39</v>
      </c>
      <c r="J278" s="49">
        <f t="shared" si="40"/>
        <v>1</v>
      </c>
      <c r="K278" s="50" t="s">
        <v>64</v>
      </c>
      <c r="L278" s="50" t="s">
        <v>7</v>
      </c>
      <c r="M278" s="59"/>
      <c r="N278" s="58"/>
      <c r="O278" s="58"/>
      <c r="P278" s="60"/>
      <c r="Q278" s="58"/>
      <c r="R278" s="58"/>
      <c r="S278" s="60"/>
      <c r="T278" s="54"/>
      <c r="U278" s="54"/>
      <c r="V278" s="54"/>
      <c r="W278" s="54"/>
      <c r="X278" s="54"/>
      <c r="Y278" s="54"/>
      <c r="Z278" s="54"/>
      <c r="AA278" s="54"/>
      <c r="AB278" s="54"/>
      <c r="AC278" s="54"/>
      <c r="AD278" s="54"/>
      <c r="AE278" s="54"/>
      <c r="AF278" s="54"/>
      <c r="AG278" s="54"/>
      <c r="AH278" s="54"/>
      <c r="AI278" s="54"/>
      <c r="AJ278" s="54"/>
      <c r="AK278" s="54"/>
      <c r="AL278" s="54"/>
      <c r="AM278" s="54"/>
      <c r="AN278" s="54"/>
      <c r="AO278" s="54"/>
      <c r="AP278" s="54"/>
      <c r="AQ278" s="54"/>
      <c r="AR278" s="54"/>
      <c r="AS278" s="54"/>
      <c r="AT278" s="54"/>
      <c r="AU278" s="54"/>
      <c r="AV278" s="54"/>
      <c r="AW278" s="54"/>
      <c r="AX278" s="54"/>
      <c r="AY278" s="54"/>
      <c r="AZ278" s="54"/>
      <c r="BA278" s="112">
        <f t="shared" si="41"/>
        <v>10425.6</v>
      </c>
      <c r="BB278" s="61">
        <f t="shared" si="42"/>
        <v>10425.6</v>
      </c>
      <c r="BC278" s="57" t="str">
        <f t="shared" si="43"/>
        <v>INR  Ten Thousand Four Hundred &amp; Twenty Five  and Paise Sixty Only</v>
      </c>
      <c r="BE278" s="107">
        <v>48</v>
      </c>
      <c r="BF278" s="117">
        <f t="shared" si="39"/>
        <v>54.3</v>
      </c>
    </row>
    <row r="279" spans="1:58" ht="108" customHeight="1">
      <c r="A279" s="65">
        <v>267</v>
      </c>
      <c r="B279" s="94" t="s">
        <v>575</v>
      </c>
      <c r="C279" s="68" t="s">
        <v>591</v>
      </c>
      <c r="D279" s="104">
        <v>16</v>
      </c>
      <c r="E279" s="104" t="s">
        <v>262</v>
      </c>
      <c r="F279" s="107">
        <v>14134.34</v>
      </c>
      <c r="G279" s="58"/>
      <c r="H279" s="48"/>
      <c r="I279" s="47" t="s">
        <v>39</v>
      </c>
      <c r="J279" s="49">
        <f t="shared" si="40"/>
        <v>1</v>
      </c>
      <c r="K279" s="50" t="s">
        <v>64</v>
      </c>
      <c r="L279" s="50" t="s">
        <v>7</v>
      </c>
      <c r="M279" s="59"/>
      <c r="N279" s="58"/>
      <c r="O279" s="58"/>
      <c r="P279" s="60"/>
      <c r="Q279" s="58"/>
      <c r="R279" s="58"/>
      <c r="S279" s="60"/>
      <c r="T279" s="54"/>
      <c r="U279" s="54"/>
      <c r="V279" s="54"/>
      <c r="W279" s="54"/>
      <c r="X279" s="54"/>
      <c r="Y279" s="54"/>
      <c r="Z279" s="54"/>
      <c r="AA279" s="54"/>
      <c r="AB279" s="54"/>
      <c r="AC279" s="54"/>
      <c r="AD279" s="54"/>
      <c r="AE279" s="54"/>
      <c r="AF279" s="54"/>
      <c r="AG279" s="54"/>
      <c r="AH279" s="54"/>
      <c r="AI279" s="54"/>
      <c r="AJ279" s="54"/>
      <c r="AK279" s="54"/>
      <c r="AL279" s="54"/>
      <c r="AM279" s="54"/>
      <c r="AN279" s="54"/>
      <c r="AO279" s="54"/>
      <c r="AP279" s="54"/>
      <c r="AQ279" s="54"/>
      <c r="AR279" s="54"/>
      <c r="AS279" s="54"/>
      <c r="AT279" s="54"/>
      <c r="AU279" s="54"/>
      <c r="AV279" s="54"/>
      <c r="AW279" s="54"/>
      <c r="AX279" s="54"/>
      <c r="AY279" s="54"/>
      <c r="AZ279" s="54"/>
      <c r="BA279" s="112">
        <f t="shared" si="41"/>
        <v>226149.44</v>
      </c>
      <c r="BB279" s="61">
        <f t="shared" si="42"/>
        <v>226149.44</v>
      </c>
      <c r="BC279" s="57" t="str">
        <f t="shared" si="43"/>
        <v>INR  Two Lakh Twenty Six Thousand One Hundred &amp; Forty Nine  and Paise Forty Four Only</v>
      </c>
      <c r="BE279" s="107">
        <v>12495</v>
      </c>
      <c r="BF279" s="117">
        <f t="shared" si="39"/>
        <v>14134.34</v>
      </c>
    </row>
    <row r="280" spans="1:58" ht="102.75" customHeight="1">
      <c r="A280" s="65">
        <v>268</v>
      </c>
      <c r="B280" s="94" t="s">
        <v>576</v>
      </c>
      <c r="C280" s="68" t="s">
        <v>592</v>
      </c>
      <c r="D280" s="104">
        <v>16</v>
      </c>
      <c r="E280" s="104" t="s">
        <v>262</v>
      </c>
      <c r="F280" s="106">
        <v>3206.95</v>
      </c>
      <c r="G280" s="58"/>
      <c r="H280" s="48"/>
      <c r="I280" s="47" t="s">
        <v>39</v>
      </c>
      <c r="J280" s="49">
        <f t="shared" si="40"/>
        <v>1</v>
      </c>
      <c r="K280" s="50" t="s">
        <v>64</v>
      </c>
      <c r="L280" s="50" t="s">
        <v>7</v>
      </c>
      <c r="M280" s="59"/>
      <c r="N280" s="58"/>
      <c r="O280" s="58"/>
      <c r="P280" s="60"/>
      <c r="Q280" s="58"/>
      <c r="R280" s="58"/>
      <c r="S280" s="60"/>
      <c r="T280" s="54"/>
      <c r="U280" s="54"/>
      <c r="V280" s="54"/>
      <c r="W280" s="54"/>
      <c r="X280" s="54"/>
      <c r="Y280" s="54"/>
      <c r="Z280" s="54"/>
      <c r="AA280" s="54"/>
      <c r="AB280" s="54"/>
      <c r="AC280" s="54"/>
      <c r="AD280" s="54"/>
      <c r="AE280" s="54"/>
      <c r="AF280" s="54"/>
      <c r="AG280" s="54"/>
      <c r="AH280" s="54"/>
      <c r="AI280" s="54"/>
      <c r="AJ280" s="54"/>
      <c r="AK280" s="54"/>
      <c r="AL280" s="54"/>
      <c r="AM280" s="54"/>
      <c r="AN280" s="54"/>
      <c r="AO280" s="54"/>
      <c r="AP280" s="54"/>
      <c r="AQ280" s="54"/>
      <c r="AR280" s="54"/>
      <c r="AS280" s="54"/>
      <c r="AT280" s="54"/>
      <c r="AU280" s="54"/>
      <c r="AV280" s="54"/>
      <c r="AW280" s="54"/>
      <c r="AX280" s="54"/>
      <c r="AY280" s="54"/>
      <c r="AZ280" s="54"/>
      <c r="BA280" s="112">
        <f t="shared" si="41"/>
        <v>51311.2</v>
      </c>
      <c r="BB280" s="61">
        <f t="shared" si="42"/>
        <v>51311.2</v>
      </c>
      <c r="BC280" s="57" t="str">
        <f t="shared" si="43"/>
        <v>INR  Fifty One Thousand Three Hundred &amp; Eleven  and Paise Twenty Only</v>
      </c>
      <c r="BE280" s="106">
        <v>2835</v>
      </c>
      <c r="BF280" s="117">
        <f t="shared" si="39"/>
        <v>3206.95</v>
      </c>
    </row>
    <row r="281" spans="1:58" ht="63" customHeight="1">
      <c r="A281" s="65">
        <v>269</v>
      </c>
      <c r="B281" s="85" t="s">
        <v>577</v>
      </c>
      <c r="C281" s="68" t="s">
        <v>593</v>
      </c>
      <c r="D281" s="104">
        <v>16</v>
      </c>
      <c r="E281" s="104" t="s">
        <v>262</v>
      </c>
      <c r="F281" s="106">
        <v>372.16</v>
      </c>
      <c r="G281" s="58"/>
      <c r="H281" s="48"/>
      <c r="I281" s="47" t="s">
        <v>39</v>
      </c>
      <c r="J281" s="49">
        <f t="shared" si="40"/>
        <v>1</v>
      </c>
      <c r="K281" s="50" t="s">
        <v>64</v>
      </c>
      <c r="L281" s="50" t="s">
        <v>7</v>
      </c>
      <c r="M281" s="59"/>
      <c r="N281" s="58"/>
      <c r="O281" s="58"/>
      <c r="P281" s="60"/>
      <c r="Q281" s="58"/>
      <c r="R281" s="58"/>
      <c r="S281" s="60"/>
      <c r="T281" s="54"/>
      <c r="U281" s="54"/>
      <c r="V281" s="54"/>
      <c r="W281" s="54"/>
      <c r="X281" s="54"/>
      <c r="Y281" s="54"/>
      <c r="Z281" s="54"/>
      <c r="AA281" s="54"/>
      <c r="AB281" s="54"/>
      <c r="AC281" s="54"/>
      <c r="AD281" s="54"/>
      <c r="AE281" s="54"/>
      <c r="AF281" s="54"/>
      <c r="AG281" s="54"/>
      <c r="AH281" s="54"/>
      <c r="AI281" s="54"/>
      <c r="AJ281" s="54"/>
      <c r="AK281" s="54"/>
      <c r="AL281" s="54"/>
      <c r="AM281" s="54"/>
      <c r="AN281" s="54"/>
      <c r="AO281" s="54"/>
      <c r="AP281" s="54"/>
      <c r="AQ281" s="54"/>
      <c r="AR281" s="54"/>
      <c r="AS281" s="54"/>
      <c r="AT281" s="54"/>
      <c r="AU281" s="54"/>
      <c r="AV281" s="54"/>
      <c r="AW281" s="54"/>
      <c r="AX281" s="54"/>
      <c r="AY281" s="54"/>
      <c r="AZ281" s="54"/>
      <c r="BA281" s="112">
        <f t="shared" si="41"/>
        <v>5954.56</v>
      </c>
      <c r="BB281" s="61">
        <f t="shared" si="42"/>
        <v>5954.56</v>
      </c>
      <c r="BC281" s="57" t="str">
        <f t="shared" si="43"/>
        <v>INR  Five Thousand Nine Hundred &amp; Fifty Four  and Paise Fifty Six Only</v>
      </c>
      <c r="BE281" s="106">
        <v>329</v>
      </c>
      <c r="BF281" s="117">
        <f t="shared" si="39"/>
        <v>372.16</v>
      </c>
    </row>
    <row r="282" spans="1:58" ht="64.5" customHeight="1">
      <c r="A282" s="65">
        <v>270</v>
      </c>
      <c r="B282" s="85" t="s">
        <v>580</v>
      </c>
      <c r="C282" s="68" t="s">
        <v>594</v>
      </c>
      <c r="D282" s="104">
        <v>16</v>
      </c>
      <c r="E282" s="104" t="s">
        <v>263</v>
      </c>
      <c r="F282" s="107">
        <v>518.09</v>
      </c>
      <c r="G282" s="58"/>
      <c r="H282" s="48"/>
      <c r="I282" s="47" t="s">
        <v>39</v>
      </c>
      <c r="J282" s="49">
        <f t="shared" si="40"/>
        <v>1</v>
      </c>
      <c r="K282" s="50" t="s">
        <v>64</v>
      </c>
      <c r="L282" s="50" t="s">
        <v>7</v>
      </c>
      <c r="M282" s="59"/>
      <c r="N282" s="58"/>
      <c r="O282" s="58"/>
      <c r="P282" s="60"/>
      <c r="Q282" s="58"/>
      <c r="R282" s="58"/>
      <c r="S282" s="60"/>
      <c r="T282" s="54"/>
      <c r="U282" s="54"/>
      <c r="V282" s="54"/>
      <c r="W282" s="54"/>
      <c r="X282" s="54"/>
      <c r="Y282" s="54"/>
      <c r="Z282" s="54"/>
      <c r="AA282" s="54"/>
      <c r="AB282" s="54"/>
      <c r="AC282" s="54"/>
      <c r="AD282" s="54"/>
      <c r="AE282" s="54"/>
      <c r="AF282" s="54"/>
      <c r="AG282" s="54"/>
      <c r="AH282" s="54"/>
      <c r="AI282" s="54"/>
      <c r="AJ282" s="54"/>
      <c r="AK282" s="54"/>
      <c r="AL282" s="54"/>
      <c r="AM282" s="54"/>
      <c r="AN282" s="54"/>
      <c r="AO282" s="54"/>
      <c r="AP282" s="54"/>
      <c r="AQ282" s="54"/>
      <c r="AR282" s="54"/>
      <c r="AS282" s="54"/>
      <c r="AT282" s="54"/>
      <c r="AU282" s="54"/>
      <c r="AV282" s="54"/>
      <c r="AW282" s="54"/>
      <c r="AX282" s="54"/>
      <c r="AY282" s="54"/>
      <c r="AZ282" s="54"/>
      <c r="BA282" s="112">
        <f t="shared" si="41"/>
        <v>8289.44</v>
      </c>
      <c r="BB282" s="61">
        <f t="shared" si="42"/>
        <v>8289.44</v>
      </c>
      <c r="BC282" s="57" t="str">
        <f t="shared" si="43"/>
        <v>INR  Eight Thousand Two Hundred &amp; Eighty Nine  and Paise Forty Four Only</v>
      </c>
      <c r="BE282" s="107">
        <v>458</v>
      </c>
      <c r="BF282" s="117">
        <f t="shared" si="39"/>
        <v>518.09</v>
      </c>
    </row>
    <row r="283" spans="1:58" ht="94.5">
      <c r="A283" s="65">
        <v>271</v>
      </c>
      <c r="B283" s="94" t="s">
        <v>578</v>
      </c>
      <c r="C283" s="68" t="s">
        <v>595</v>
      </c>
      <c r="D283" s="104">
        <v>16</v>
      </c>
      <c r="E283" s="104" t="s">
        <v>263</v>
      </c>
      <c r="F283" s="106">
        <v>1547.48</v>
      </c>
      <c r="G283" s="58"/>
      <c r="H283" s="48"/>
      <c r="I283" s="47" t="s">
        <v>39</v>
      </c>
      <c r="J283" s="49">
        <f t="shared" si="40"/>
        <v>1</v>
      </c>
      <c r="K283" s="50" t="s">
        <v>64</v>
      </c>
      <c r="L283" s="50" t="s">
        <v>7</v>
      </c>
      <c r="M283" s="59"/>
      <c r="N283" s="58"/>
      <c r="O283" s="58"/>
      <c r="P283" s="60"/>
      <c r="Q283" s="58"/>
      <c r="R283" s="58"/>
      <c r="S283" s="60"/>
      <c r="T283" s="54"/>
      <c r="U283" s="54"/>
      <c r="V283" s="54"/>
      <c r="W283" s="54"/>
      <c r="X283" s="54"/>
      <c r="Y283" s="54"/>
      <c r="Z283" s="54"/>
      <c r="AA283" s="54"/>
      <c r="AB283" s="54"/>
      <c r="AC283" s="54"/>
      <c r="AD283" s="54"/>
      <c r="AE283" s="54"/>
      <c r="AF283" s="54"/>
      <c r="AG283" s="54"/>
      <c r="AH283" s="54"/>
      <c r="AI283" s="54"/>
      <c r="AJ283" s="54"/>
      <c r="AK283" s="54"/>
      <c r="AL283" s="54"/>
      <c r="AM283" s="54"/>
      <c r="AN283" s="54"/>
      <c r="AO283" s="54"/>
      <c r="AP283" s="54"/>
      <c r="AQ283" s="54"/>
      <c r="AR283" s="54"/>
      <c r="AS283" s="54"/>
      <c r="AT283" s="54"/>
      <c r="AU283" s="54"/>
      <c r="AV283" s="54"/>
      <c r="AW283" s="54"/>
      <c r="AX283" s="54"/>
      <c r="AY283" s="54"/>
      <c r="AZ283" s="54"/>
      <c r="BA283" s="112">
        <f t="shared" si="41"/>
        <v>24759.68</v>
      </c>
      <c r="BB283" s="61">
        <f t="shared" si="42"/>
        <v>24759.68</v>
      </c>
      <c r="BC283" s="57" t="str">
        <f t="shared" si="43"/>
        <v>INR  Twenty Four Thousand Seven Hundred &amp; Fifty Nine  and Paise Sixty Eight Only</v>
      </c>
      <c r="BE283" s="106">
        <v>1368</v>
      </c>
      <c r="BF283" s="117">
        <f t="shared" si="39"/>
        <v>1547.48</v>
      </c>
    </row>
    <row r="284" spans="1:58" ht="66.75" customHeight="1">
      <c r="A284" s="65">
        <v>272</v>
      </c>
      <c r="B284" s="85" t="s">
        <v>579</v>
      </c>
      <c r="C284" s="68" t="s">
        <v>596</v>
      </c>
      <c r="D284" s="104">
        <v>2</v>
      </c>
      <c r="E284" s="104" t="s">
        <v>261</v>
      </c>
      <c r="F284" s="106">
        <v>176.47</v>
      </c>
      <c r="G284" s="58"/>
      <c r="H284" s="48"/>
      <c r="I284" s="47" t="s">
        <v>39</v>
      </c>
      <c r="J284" s="49">
        <f t="shared" si="40"/>
        <v>1</v>
      </c>
      <c r="K284" s="50" t="s">
        <v>64</v>
      </c>
      <c r="L284" s="50" t="s">
        <v>7</v>
      </c>
      <c r="M284" s="59"/>
      <c r="N284" s="58"/>
      <c r="O284" s="58"/>
      <c r="P284" s="60"/>
      <c r="Q284" s="58"/>
      <c r="R284" s="58"/>
      <c r="S284" s="60"/>
      <c r="T284" s="54"/>
      <c r="U284" s="54"/>
      <c r="V284" s="54"/>
      <c r="W284" s="54"/>
      <c r="X284" s="54"/>
      <c r="Y284" s="54"/>
      <c r="Z284" s="54"/>
      <c r="AA284" s="54"/>
      <c r="AB284" s="54"/>
      <c r="AC284" s="54"/>
      <c r="AD284" s="54"/>
      <c r="AE284" s="54"/>
      <c r="AF284" s="54"/>
      <c r="AG284" s="54"/>
      <c r="AH284" s="54"/>
      <c r="AI284" s="54"/>
      <c r="AJ284" s="54"/>
      <c r="AK284" s="54"/>
      <c r="AL284" s="54"/>
      <c r="AM284" s="54"/>
      <c r="AN284" s="54"/>
      <c r="AO284" s="54"/>
      <c r="AP284" s="54"/>
      <c r="AQ284" s="54"/>
      <c r="AR284" s="54"/>
      <c r="AS284" s="54"/>
      <c r="AT284" s="54"/>
      <c r="AU284" s="54"/>
      <c r="AV284" s="54"/>
      <c r="AW284" s="54"/>
      <c r="AX284" s="54"/>
      <c r="AY284" s="54"/>
      <c r="AZ284" s="54"/>
      <c r="BA284" s="112">
        <f t="shared" si="41"/>
        <v>352.94</v>
      </c>
      <c r="BB284" s="61">
        <f t="shared" si="42"/>
        <v>352.94</v>
      </c>
      <c r="BC284" s="57" t="str">
        <f t="shared" si="43"/>
        <v>INR  Three Hundred &amp; Fifty Two  and Paise Ninety Four Only</v>
      </c>
      <c r="BE284" s="106">
        <v>156</v>
      </c>
      <c r="BF284" s="117">
        <f t="shared" si="39"/>
        <v>176.47</v>
      </c>
    </row>
    <row r="285" spans="1:59" ht="63.75" customHeight="1">
      <c r="A285" s="65">
        <v>273</v>
      </c>
      <c r="B285" s="85" t="s">
        <v>664</v>
      </c>
      <c r="C285" s="68" t="s">
        <v>597</v>
      </c>
      <c r="D285" s="104">
        <v>550</v>
      </c>
      <c r="E285" s="104" t="s">
        <v>261</v>
      </c>
      <c r="F285" s="107">
        <v>120.19</v>
      </c>
      <c r="G285" s="58"/>
      <c r="H285" s="48"/>
      <c r="I285" s="47" t="s">
        <v>39</v>
      </c>
      <c r="J285" s="49">
        <f t="shared" si="40"/>
        <v>1</v>
      </c>
      <c r="K285" s="50" t="s">
        <v>64</v>
      </c>
      <c r="L285" s="50" t="s">
        <v>7</v>
      </c>
      <c r="M285" s="59"/>
      <c r="N285" s="58"/>
      <c r="O285" s="58"/>
      <c r="P285" s="60"/>
      <c r="Q285" s="58"/>
      <c r="R285" s="58"/>
      <c r="S285" s="60"/>
      <c r="T285" s="54"/>
      <c r="U285" s="54"/>
      <c r="V285" s="54"/>
      <c r="W285" s="54"/>
      <c r="X285" s="54"/>
      <c r="Y285" s="54"/>
      <c r="Z285" s="54"/>
      <c r="AA285" s="54"/>
      <c r="AB285" s="54"/>
      <c r="AC285" s="54"/>
      <c r="AD285" s="54"/>
      <c r="AE285" s="54"/>
      <c r="AF285" s="54"/>
      <c r="AG285" s="54"/>
      <c r="AH285" s="54"/>
      <c r="AI285" s="54"/>
      <c r="AJ285" s="54"/>
      <c r="AK285" s="54"/>
      <c r="AL285" s="54"/>
      <c r="AM285" s="54"/>
      <c r="AN285" s="54"/>
      <c r="AO285" s="54"/>
      <c r="AP285" s="54"/>
      <c r="AQ285" s="54"/>
      <c r="AR285" s="54"/>
      <c r="AS285" s="54"/>
      <c r="AT285" s="54"/>
      <c r="AU285" s="54"/>
      <c r="AV285" s="54"/>
      <c r="AW285" s="54"/>
      <c r="AX285" s="54"/>
      <c r="AY285" s="54"/>
      <c r="AZ285" s="54"/>
      <c r="BA285" s="112">
        <f t="shared" si="41"/>
        <v>66104.5</v>
      </c>
      <c r="BB285" s="61">
        <f t="shared" si="42"/>
        <v>66104.5</v>
      </c>
      <c r="BC285" s="57" t="str">
        <f t="shared" si="43"/>
        <v>INR  Sixty Six Thousand One Hundred &amp; Four  and Paise Fifty Only</v>
      </c>
      <c r="BF285" s="107">
        <v>119</v>
      </c>
      <c r="BG285" s="116">
        <f>BF285*1.01</f>
        <v>120.19</v>
      </c>
    </row>
    <row r="286" spans="1:59" ht="54" customHeight="1">
      <c r="A286" s="65">
        <v>274</v>
      </c>
      <c r="B286" s="85" t="s">
        <v>581</v>
      </c>
      <c r="C286" s="68" t="s">
        <v>598</v>
      </c>
      <c r="D286" s="104">
        <v>750</v>
      </c>
      <c r="E286" s="104" t="s">
        <v>261</v>
      </c>
      <c r="F286" s="107">
        <v>102.01</v>
      </c>
      <c r="G286" s="58"/>
      <c r="H286" s="48"/>
      <c r="I286" s="47" t="s">
        <v>39</v>
      </c>
      <c r="J286" s="49">
        <f t="shared" si="40"/>
        <v>1</v>
      </c>
      <c r="K286" s="50" t="s">
        <v>64</v>
      </c>
      <c r="L286" s="50" t="s">
        <v>7</v>
      </c>
      <c r="M286" s="59"/>
      <c r="N286" s="58"/>
      <c r="O286" s="58"/>
      <c r="P286" s="60"/>
      <c r="Q286" s="58"/>
      <c r="R286" s="58"/>
      <c r="S286" s="60"/>
      <c r="T286" s="54"/>
      <c r="U286" s="54"/>
      <c r="V286" s="54"/>
      <c r="W286" s="54"/>
      <c r="X286" s="54"/>
      <c r="Y286" s="54"/>
      <c r="Z286" s="54"/>
      <c r="AA286" s="54"/>
      <c r="AB286" s="54"/>
      <c r="AC286" s="54"/>
      <c r="AD286" s="54"/>
      <c r="AE286" s="54"/>
      <c r="AF286" s="54"/>
      <c r="AG286" s="54"/>
      <c r="AH286" s="54"/>
      <c r="AI286" s="54"/>
      <c r="AJ286" s="54"/>
      <c r="AK286" s="54"/>
      <c r="AL286" s="54"/>
      <c r="AM286" s="54"/>
      <c r="AN286" s="54"/>
      <c r="AO286" s="54"/>
      <c r="AP286" s="54"/>
      <c r="AQ286" s="54"/>
      <c r="AR286" s="54"/>
      <c r="AS286" s="54"/>
      <c r="AT286" s="54"/>
      <c r="AU286" s="54"/>
      <c r="AV286" s="54"/>
      <c r="AW286" s="54"/>
      <c r="AX286" s="54"/>
      <c r="AY286" s="54"/>
      <c r="AZ286" s="54"/>
      <c r="BA286" s="112">
        <f t="shared" si="41"/>
        <v>76507.5</v>
      </c>
      <c r="BB286" s="61">
        <f t="shared" si="42"/>
        <v>76507.5</v>
      </c>
      <c r="BC286" s="57" t="str">
        <f t="shared" si="43"/>
        <v>INR  Seventy Six Thousand Five Hundred &amp; Seven  and Paise Fifty Only</v>
      </c>
      <c r="BF286" s="107">
        <v>101</v>
      </c>
      <c r="BG286" s="116">
        <f>BF286*1.01</f>
        <v>102.01</v>
      </c>
    </row>
    <row r="287" spans="1:59" ht="39.75" customHeight="1">
      <c r="A287" s="65">
        <v>275</v>
      </c>
      <c r="B287" s="85" t="s">
        <v>663</v>
      </c>
      <c r="C287" s="68" t="s">
        <v>599</v>
      </c>
      <c r="D287" s="108">
        <v>16</v>
      </c>
      <c r="E287" s="104" t="s">
        <v>262</v>
      </c>
      <c r="F287" s="109">
        <v>9145.55</v>
      </c>
      <c r="G287" s="58"/>
      <c r="H287" s="48"/>
      <c r="I287" s="47" t="s">
        <v>39</v>
      </c>
      <c r="J287" s="49">
        <f t="shared" si="40"/>
        <v>1</v>
      </c>
      <c r="K287" s="50" t="s">
        <v>64</v>
      </c>
      <c r="L287" s="50" t="s">
        <v>7</v>
      </c>
      <c r="M287" s="59"/>
      <c r="N287" s="58"/>
      <c r="O287" s="58"/>
      <c r="P287" s="60"/>
      <c r="Q287" s="58"/>
      <c r="R287" s="58"/>
      <c r="S287" s="60"/>
      <c r="T287" s="54"/>
      <c r="U287" s="54"/>
      <c r="V287" s="54"/>
      <c r="W287" s="54"/>
      <c r="X287" s="54"/>
      <c r="Y287" s="54"/>
      <c r="Z287" s="54"/>
      <c r="AA287" s="54"/>
      <c r="AB287" s="54"/>
      <c r="AC287" s="54"/>
      <c r="AD287" s="54"/>
      <c r="AE287" s="54"/>
      <c r="AF287" s="54"/>
      <c r="AG287" s="54"/>
      <c r="AH287" s="54"/>
      <c r="AI287" s="54"/>
      <c r="AJ287" s="54"/>
      <c r="AK287" s="54"/>
      <c r="AL287" s="54"/>
      <c r="AM287" s="54"/>
      <c r="AN287" s="54"/>
      <c r="AO287" s="54"/>
      <c r="AP287" s="54"/>
      <c r="AQ287" s="54"/>
      <c r="AR287" s="54"/>
      <c r="AS287" s="54"/>
      <c r="AT287" s="54"/>
      <c r="AU287" s="54"/>
      <c r="AV287" s="54"/>
      <c r="AW287" s="54"/>
      <c r="AX287" s="54"/>
      <c r="AY287" s="54"/>
      <c r="AZ287" s="54"/>
      <c r="BA287" s="112">
        <f t="shared" si="41"/>
        <v>146328.8</v>
      </c>
      <c r="BB287" s="61">
        <f t="shared" si="42"/>
        <v>146328.8</v>
      </c>
      <c r="BC287" s="57" t="str">
        <f t="shared" si="43"/>
        <v>INR  One Lakh Forty Six Thousand Three Hundred &amp; Twenty Eight  and Paise Eighty Only</v>
      </c>
      <c r="BF287" s="109">
        <v>9055</v>
      </c>
      <c r="BG287" s="116">
        <f>BF287*1.01</f>
        <v>9145.55</v>
      </c>
    </row>
    <row r="288" spans="1:58" ht="94.5">
      <c r="A288" s="65">
        <v>276</v>
      </c>
      <c r="B288" s="93" t="s">
        <v>665</v>
      </c>
      <c r="C288" s="68" t="s">
        <v>617</v>
      </c>
      <c r="D288" s="79">
        <v>1</v>
      </c>
      <c r="E288" s="91" t="s">
        <v>263</v>
      </c>
      <c r="F288" s="81">
        <v>24805.6</v>
      </c>
      <c r="G288" s="58"/>
      <c r="H288" s="48"/>
      <c r="I288" s="47" t="s">
        <v>39</v>
      </c>
      <c r="J288" s="49">
        <f t="shared" si="40"/>
        <v>1</v>
      </c>
      <c r="K288" s="50" t="s">
        <v>64</v>
      </c>
      <c r="L288" s="50" t="s">
        <v>7</v>
      </c>
      <c r="M288" s="59"/>
      <c r="N288" s="58"/>
      <c r="O288" s="58"/>
      <c r="P288" s="60"/>
      <c r="Q288" s="58"/>
      <c r="R288" s="58"/>
      <c r="S288" s="60"/>
      <c r="T288" s="54"/>
      <c r="U288" s="54"/>
      <c r="V288" s="54"/>
      <c r="W288" s="54"/>
      <c r="X288" s="54"/>
      <c r="Y288" s="54"/>
      <c r="Z288" s="54"/>
      <c r="AA288" s="54"/>
      <c r="AB288" s="54"/>
      <c r="AC288" s="54"/>
      <c r="AD288" s="54"/>
      <c r="AE288" s="54"/>
      <c r="AF288" s="54"/>
      <c r="AG288" s="54"/>
      <c r="AH288" s="54"/>
      <c r="AI288" s="54"/>
      <c r="AJ288" s="54"/>
      <c r="AK288" s="54"/>
      <c r="AL288" s="54"/>
      <c r="AM288" s="54"/>
      <c r="AN288" s="54"/>
      <c r="AO288" s="54"/>
      <c r="AP288" s="54"/>
      <c r="AQ288" s="54"/>
      <c r="AR288" s="54"/>
      <c r="AS288" s="54"/>
      <c r="AT288" s="54"/>
      <c r="AU288" s="54"/>
      <c r="AV288" s="54"/>
      <c r="AW288" s="54"/>
      <c r="AX288" s="54"/>
      <c r="AY288" s="54"/>
      <c r="AZ288" s="54"/>
      <c r="BA288" s="112">
        <f t="shared" si="41"/>
        <v>24805.6</v>
      </c>
      <c r="BB288" s="61">
        <f t="shared" si="42"/>
        <v>24805.6</v>
      </c>
      <c r="BC288" s="57" t="str">
        <f t="shared" si="43"/>
        <v>INR  Twenty Four Thousand Eight Hundred &amp; Five  and Paise Sixty Only</v>
      </c>
      <c r="BE288" s="81">
        <v>24560</v>
      </c>
      <c r="BF288" s="116">
        <f>BE288*1.01</f>
        <v>24805.6</v>
      </c>
    </row>
    <row r="289" spans="1:58" ht="57" customHeight="1">
      <c r="A289" s="65">
        <v>277</v>
      </c>
      <c r="B289" s="93" t="s">
        <v>600</v>
      </c>
      <c r="C289" s="68" t="s">
        <v>618</v>
      </c>
      <c r="D289" s="79">
        <v>2</v>
      </c>
      <c r="E289" s="91" t="s">
        <v>263</v>
      </c>
      <c r="F289" s="81">
        <v>32382.62</v>
      </c>
      <c r="G289" s="58"/>
      <c r="H289" s="48"/>
      <c r="I289" s="47" t="s">
        <v>39</v>
      </c>
      <c r="J289" s="49">
        <f t="shared" si="40"/>
        <v>1</v>
      </c>
      <c r="K289" s="50" t="s">
        <v>64</v>
      </c>
      <c r="L289" s="50" t="s">
        <v>7</v>
      </c>
      <c r="M289" s="59"/>
      <c r="N289" s="58"/>
      <c r="O289" s="58"/>
      <c r="P289" s="60"/>
      <c r="Q289" s="58"/>
      <c r="R289" s="58"/>
      <c r="S289" s="60"/>
      <c r="T289" s="54"/>
      <c r="U289" s="54"/>
      <c r="V289" s="54"/>
      <c r="W289" s="54"/>
      <c r="X289" s="54"/>
      <c r="Y289" s="54"/>
      <c r="Z289" s="54"/>
      <c r="AA289" s="54"/>
      <c r="AB289" s="54"/>
      <c r="AC289" s="54"/>
      <c r="AD289" s="54"/>
      <c r="AE289" s="54"/>
      <c r="AF289" s="54"/>
      <c r="AG289" s="54"/>
      <c r="AH289" s="54"/>
      <c r="AI289" s="54"/>
      <c r="AJ289" s="54"/>
      <c r="AK289" s="54"/>
      <c r="AL289" s="54"/>
      <c r="AM289" s="54"/>
      <c r="AN289" s="54"/>
      <c r="AO289" s="54"/>
      <c r="AP289" s="54"/>
      <c r="AQ289" s="54"/>
      <c r="AR289" s="54"/>
      <c r="AS289" s="54"/>
      <c r="AT289" s="54"/>
      <c r="AU289" s="54"/>
      <c r="AV289" s="54"/>
      <c r="AW289" s="54"/>
      <c r="AX289" s="54"/>
      <c r="AY289" s="54"/>
      <c r="AZ289" s="54"/>
      <c r="BA289" s="112">
        <f t="shared" si="41"/>
        <v>64765.24</v>
      </c>
      <c r="BB289" s="61">
        <f t="shared" si="42"/>
        <v>64765.24</v>
      </c>
      <c r="BC289" s="57" t="str">
        <f t="shared" si="43"/>
        <v>INR  Sixty Four Thousand Seven Hundred &amp; Sixty Five  and Paise Twenty Four Only</v>
      </c>
      <c r="BE289" s="81">
        <v>32062</v>
      </c>
      <c r="BF289" s="116">
        <f aca="true" t="shared" si="44" ref="BF289:BF305">BE289*1.01</f>
        <v>32382.62</v>
      </c>
    </row>
    <row r="290" spans="1:58" ht="78.75" customHeight="1">
      <c r="A290" s="65">
        <v>278</v>
      </c>
      <c r="B290" s="93" t="s">
        <v>601</v>
      </c>
      <c r="C290" s="68" t="s">
        <v>619</v>
      </c>
      <c r="D290" s="79">
        <v>3</v>
      </c>
      <c r="E290" s="91" t="s">
        <v>263</v>
      </c>
      <c r="F290" s="81">
        <v>5347.95</v>
      </c>
      <c r="G290" s="58"/>
      <c r="H290" s="48"/>
      <c r="I290" s="47" t="s">
        <v>39</v>
      </c>
      <c r="J290" s="49">
        <f t="shared" si="40"/>
        <v>1</v>
      </c>
      <c r="K290" s="50" t="s">
        <v>64</v>
      </c>
      <c r="L290" s="50" t="s">
        <v>7</v>
      </c>
      <c r="M290" s="59"/>
      <c r="N290" s="58"/>
      <c r="O290" s="58"/>
      <c r="P290" s="60"/>
      <c r="Q290" s="58"/>
      <c r="R290" s="58"/>
      <c r="S290" s="60"/>
      <c r="T290" s="54"/>
      <c r="U290" s="54"/>
      <c r="V290" s="54"/>
      <c r="W290" s="54"/>
      <c r="X290" s="54"/>
      <c r="Y290" s="54"/>
      <c r="Z290" s="54"/>
      <c r="AA290" s="54"/>
      <c r="AB290" s="54"/>
      <c r="AC290" s="54"/>
      <c r="AD290" s="54"/>
      <c r="AE290" s="54"/>
      <c r="AF290" s="54"/>
      <c r="AG290" s="54"/>
      <c r="AH290" s="54"/>
      <c r="AI290" s="54"/>
      <c r="AJ290" s="54"/>
      <c r="AK290" s="54"/>
      <c r="AL290" s="54"/>
      <c r="AM290" s="54"/>
      <c r="AN290" s="54"/>
      <c r="AO290" s="54"/>
      <c r="AP290" s="54"/>
      <c r="AQ290" s="54"/>
      <c r="AR290" s="54"/>
      <c r="AS290" s="54"/>
      <c r="AT290" s="54"/>
      <c r="AU290" s="54"/>
      <c r="AV290" s="54"/>
      <c r="AW290" s="54"/>
      <c r="AX290" s="54"/>
      <c r="AY290" s="54"/>
      <c r="AZ290" s="54"/>
      <c r="BA290" s="112">
        <f t="shared" si="41"/>
        <v>16043.85</v>
      </c>
      <c r="BB290" s="61">
        <f t="shared" si="42"/>
        <v>16043.85</v>
      </c>
      <c r="BC290" s="57" t="str">
        <f t="shared" si="43"/>
        <v>INR  Sixteen Thousand  &amp;Forty Three  and Paise Eighty Five Only</v>
      </c>
      <c r="BE290" s="81">
        <v>5295</v>
      </c>
      <c r="BF290" s="116">
        <f t="shared" si="44"/>
        <v>5347.95</v>
      </c>
    </row>
    <row r="291" spans="1:58" ht="111.75" customHeight="1">
      <c r="A291" s="65">
        <v>279</v>
      </c>
      <c r="B291" s="93" t="s">
        <v>602</v>
      </c>
      <c r="C291" s="68" t="s">
        <v>620</v>
      </c>
      <c r="D291" s="79">
        <v>1</v>
      </c>
      <c r="E291" s="91" t="s">
        <v>263</v>
      </c>
      <c r="F291" s="81">
        <v>1010</v>
      </c>
      <c r="G291" s="58"/>
      <c r="H291" s="48"/>
      <c r="I291" s="47" t="s">
        <v>39</v>
      </c>
      <c r="J291" s="49">
        <f aca="true" t="shared" si="45" ref="J291:J296">IF(I291="Less(-)",-1,1)</f>
        <v>1</v>
      </c>
      <c r="K291" s="50" t="s">
        <v>64</v>
      </c>
      <c r="L291" s="50" t="s">
        <v>7</v>
      </c>
      <c r="M291" s="59"/>
      <c r="N291" s="58"/>
      <c r="O291" s="58"/>
      <c r="P291" s="60"/>
      <c r="Q291" s="58"/>
      <c r="R291" s="58"/>
      <c r="S291" s="60"/>
      <c r="T291" s="54"/>
      <c r="U291" s="54"/>
      <c r="V291" s="54"/>
      <c r="W291" s="54"/>
      <c r="X291" s="54"/>
      <c r="Y291" s="54"/>
      <c r="Z291" s="54"/>
      <c r="AA291" s="54"/>
      <c r="AB291" s="54"/>
      <c r="AC291" s="54"/>
      <c r="AD291" s="54"/>
      <c r="AE291" s="54"/>
      <c r="AF291" s="54"/>
      <c r="AG291" s="54"/>
      <c r="AH291" s="54"/>
      <c r="AI291" s="54"/>
      <c r="AJ291" s="54"/>
      <c r="AK291" s="54"/>
      <c r="AL291" s="54"/>
      <c r="AM291" s="54"/>
      <c r="AN291" s="54"/>
      <c r="AO291" s="54"/>
      <c r="AP291" s="54"/>
      <c r="AQ291" s="54"/>
      <c r="AR291" s="54"/>
      <c r="AS291" s="54"/>
      <c r="AT291" s="54"/>
      <c r="AU291" s="54"/>
      <c r="AV291" s="54"/>
      <c r="AW291" s="54"/>
      <c r="AX291" s="54"/>
      <c r="AY291" s="54"/>
      <c r="AZ291" s="54"/>
      <c r="BA291" s="112">
        <f aca="true" t="shared" si="46" ref="BA291:BA296">total_amount_ba($B$2,$D$2,D291,F291,J291,K291,M291)</f>
        <v>1010</v>
      </c>
      <c r="BB291" s="61">
        <f aca="true" t="shared" si="47" ref="BB291:BB296">BA291+SUM(N291:AZ291)</f>
        <v>1010</v>
      </c>
      <c r="BC291" s="57" t="str">
        <f aca="true" t="shared" si="48" ref="BC291:BC296">SpellNumber(L291,BB291)</f>
        <v>INR  One Thousand  &amp;Ten  Only</v>
      </c>
      <c r="BE291" s="81">
        <v>1000</v>
      </c>
      <c r="BF291" s="116">
        <f t="shared" si="44"/>
        <v>1010</v>
      </c>
    </row>
    <row r="292" spans="1:58" ht="82.5" customHeight="1">
      <c r="A292" s="65">
        <v>280</v>
      </c>
      <c r="B292" s="93" t="s">
        <v>603</v>
      </c>
      <c r="C292" s="68" t="s">
        <v>621</v>
      </c>
      <c r="D292" s="79">
        <v>1</v>
      </c>
      <c r="E292" s="91" t="s">
        <v>268</v>
      </c>
      <c r="F292" s="81">
        <v>3030</v>
      </c>
      <c r="G292" s="58"/>
      <c r="H292" s="48"/>
      <c r="I292" s="47" t="s">
        <v>39</v>
      </c>
      <c r="J292" s="49">
        <f t="shared" si="45"/>
        <v>1</v>
      </c>
      <c r="K292" s="50" t="s">
        <v>64</v>
      </c>
      <c r="L292" s="50" t="s">
        <v>7</v>
      </c>
      <c r="M292" s="59"/>
      <c r="N292" s="58"/>
      <c r="O292" s="58"/>
      <c r="P292" s="60"/>
      <c r="Q292" s="58"/>
      <c r="R292" s="58"/>
      <c r="S292" s="60"/>
      <c r="T292" s="54"/>
      <c r="U292" s="54"/>
      <c r="V292" s="54"/>
      <c r="W292" s="54"/>
      <c r="X292" s="54"/>
      <c r="Y292" s="54"/>
      <c r="Z292" s="54"/>
      <c r="AA292" s="54"/>
      <c r="AB292" s="54"/>
      <c r="AC292" s="54"/>
      <c r="AD292" s="54"/>
      <c r="AE292" s="54"/>
      <c r="AF292" s="54"/>
      <c r="AG292" s="54"/>
      <c r="AH292" s="54"/>
      <c r="AI292" s="54"/>
      <c r="AJ292" s="54"/>
      <c r="AK292" s="54"/>
      <c r="AL292" s="54"/>
      <c r="AM292" s="54"/>
      <c r="AN292" s="54"/>
      <c r="AO292" s="54"/>
      <c r="AP292" s="54"/>
      <c r="AQ292" s="54"/>
      <c r="AR292" s="54"/>
      <c r="AS292" s="54"/>
      <c r="AT292" s="54"/>
      <c r="AU292" s="54"/>
      <c r="AV292" s="54"/>
      <c r="AW292" s="54"/>
      <c r="AX292" s="54"/>
      <c r="AY292" s="54"/>
      <c r="AZ292" s="54"/>
      <c r="BA292" s="112">
        <f t="shared" si="46"/>
        <v>3030</v>
      </c>
      <c r="BB292" s="61">
        <f t="shared" si="47"/>
        <v>3030</v>
      </c>
      <c r="BC292" s="57" t="str">
        <f t="shared" si="48"/>
        <v>INR  Three Thousand  &amp;Thirty  Only</v>
      </c>
      <c r="BE292" s="81">
        <v>3000</v>
      </c>
      <c r="BF292" s="116">
        <f t="shared" si="44"/>
        <v>3030</v>
      </c>
    </row>
    <row r="293" spans="1:58" ht="108.75" customHeight="1">
      <c r="A293" s="65">
        <v>281</v>
      </c>
      <c r="B293" s="93" t="s">
        <v>604</v>
      </c>
      <c r="C293" s="68" t="s">
        <v>622</v>
      </c>
      <c r="D293" s="79">
        <v>1</v>
      </c>
      <c r="E293" s="91" t="s">
        <v>268</v>
      </c>
      <c r="F293" s="81">
        <v>332.29</v>
      </c>
      <c r="G293" s="58"/>
      <c r="H293" s="48"/>
      <c r="I293" s="47" t="s">
        <v>39</v>
      </c>
      <c r="J293" s="49">
        <f t="shared" si="45"/>
        <v>1</v>
      </c>
      <c r="K293" s="50" t="s">
        <v>64</v>
      </c>
      <c r="L293" s="50" t="s">
        <v>7</v>
      </c>
      <c r="M293" s="59"/>
      <c r="N293" s="58"/>
      <c r="O293" s="58"/>
      <c r="P293" s="60"/>
      <c r="Q293" s="58"/>
      <c r="R293" s="58"/>
      <c r="S293" s="60"/>
      <c r="T293" s="54"/>
      <c r="U293" s="54"/>
      <c r="V293" s="54"/>
      <c r="W293" s="54"/>
      <c r="X293" s="54"/>
      <c r="Y293" s="54"/>
      <c r="Z293" s="54"/>
      <c r="AA293" s="54"/>
      <c r="AB293" s="54"/>
      <c r="AC293" s="54"/>
      <c r="AD293" s="54"/>
      <c r="AE293" s="54"/>
      <c r="AF293" s="54"/>
      <c r="AG293" s="54"/>
      <c r="AH293" s="54"/>
      <c r="AI293" s="54"/>
      <c r="AJ293" s="54"/>
      <c r="AK293" s="54"/>
      <c r="AL293" s="54"/>
      <c r="AM293" s="54"/>
      <c r="AN293" s="54"/>
      <c r="AO293" s="54"/>
      <c r="AP293" s="54"/>
      <c r="AQ293" s="54"/>
      <c r="AR293" s="54"/>
      <c r="AS293" s="54"/>
      <c r="AT293" s="54"/>
      <c r="AU293" s="54"/>
      <c r="AV293" s="54"/>
      <c r="AW293" s="54"/>
      <c r="AX293" s="54"/>
      <c r="AY293" s="54"/>
      <c r="AZ293" s="54"/>
      <c r="BA293" s="112">
        <f t="shared" si="46"/>
        <v>332.29</v>
      </c>
      <c r="BB293" s="61">
        <f t="shared" si="47"/>
        <v>332.29</v>
      </c>
      <c r="BC293" s="57" t="str">
        <f t="shared" si="48"/>
        <v>INR  Three Hundred &amp; Thirty Two  and Paise Twenty Nine Only</v>
      </c>
      <c r="BE293" s="81">
        <v>329</v>
      </c>
      <c r="BF293" s="116">
        <f t="shared" si="44"/>
        <v>332.29</v>
      </c>
    </row>
    <row r="294" spans="1:58" ht="39.75" customHeight="1">
      <c r="A294" s="65">
        <v>282</v>
      </c>
      <c r="B294" s="93" t="s">
        <v>605</v>
      </c>
      <c r="C294" s="68" t="s">
        <v>623</v>
      </c>
      <c r="D294" s="79">
        <v>80</v>
      </c>
      <c r="E294" s="91" t="s">
        <v>261</v>
      </c>
      <c r="F294" s="81">
        <v>86.1</v>
      </c>
      <c r="G294" s="58"/>
      <c r="H294" s="48"/>
      <c r="I294" s="47" t="s">
        <v>39</v>
      </c>
      <c r="J294" s="49">
        <f t="shared" si="45"/>
        <v>1</v>
      </c>
      <c r="K294" s="50" t="s">
        <v>64</v>
      </c>
      <c r="L294" s="50" t="s">
        <v>7</v>
      </c>
      <c r="M294" s="59"/>
      <c r="N294" s="58"/>
      <c r="O294" s="58"/>
      <c r="P294" s="60"/>
      <c r="Q294" s="58"/>
      <c r="R294" s="58"/>
      <c r="S294" s="60"/>
      <c r="T294" s="54"/>
      <c r="U294" s="54"/>
      <c r="V294" s="54"/>
      <c r="W294" s="54"/>
      <c r="X294" s="54"/>
      <c r="Y294" s="54"/>
      <c r="Z294" s="54"/>
      <c r="AA294" s="54"/>
      <c r="AB294" s="54"/>
      <c r="AC294" s="54"/>
      <c r="AD294" s="54"/>
      <c r="AE294" s="54"/>
      <c r="AF294" s="54"/>
      <c r="AG294" s="54"/>
      <c r="AH294" s="54"/>
      <c r="AI294" s="54"/>
      <c r="AJ294" s="54"/>
      <c r="AK294" s="54"/>
      <c r="AL294" s="54"/>
      <c r="AM294" s="54"/>
      <c r="AN294" s="54"/>
      <c r="AO294" s="54"/>
      <c r="AP294" s="54"/>
      <c r="AQ294" s="54"/>
      <c r="AR294" s="54"/>
      <c r="AS294" s="54"/>
      <c r="AT294" s="54"/>
      <c r="AU294" s="54"/>
      <c r="AV294" s="54"/>
      <c r="AW294" s="54"/>
      <c r="AX294" s="54"/>
      <c r="AY294" s="54"/>
      <c r="AZ294" s="54"/>
      <c r="BA294" s="112">
        <f t="shared" si="46"/>
        <v>6888</v>
      </c>
      <c r="BB294" s="61">
        <f t="shared" si="47"/>
        <v>6888</v>
      </c>
      <c r="BC294" s="57" t="str">
        <f t="shared" si="48"/>
        <v>INR  Six Thousand Eight Hundred &amp; Eighty Eight  Only</v>
      </c>
      <c r="BE294" s="81">
        <v>85.25</v>
      </c>
      <c r="BF294" s="116">
        <f t="shared" si="44"/>
        <v>86.1025</v>
      </c>
    </row>
    <row r="295" spans="1:58" ht="66" customHeight="1">
      <c r="A295" s="65">
        <v>283</v>
      </c>
      <c r="B295" s="85" t="s">
        <v>606</v>
      </c>
      <c r="C295" s="68" t="s">
        <v>624</v>
      </c>
      <c r="D295" s="79">
        <v>50</v>
      </c>
      <c r="E295" s="91" t="s">
        <v>261</v>
      </c>
      <c r="F295" s="81">
        <v>173.72</v>
      </c>
      <c r="G295" s="58"/>
      <c r="H295" s="48"/>
      <c r="I295" s="47" t="s">
        <v>39</v>
      </c>
      <c r="J295" s="49">
        <f t="shared" si="45"/>
        <v>1</v>
      </c>
      <c r="K295" s="50" t="s">
        <v>64</v>
      </c>
      <c r="L295" s="50" t="s">
        <v>7</v>
      </c>
      <c r="M295" s="59"/>
      <c r="N295" s="58"/>
      <c r="O295" s="58"/>
      <c r="P295" s="60"/>
      <c r="Q295" s="58"/>
      <c r="R295" s="58"/>
      <c r="S295" s="60"/>
      <c r="T295" s="54"/>
      <c r="U295" s="54"/>
      <c r="V295" s="54"/>
      <c r="W295" s="54"/>
      <c r="X295" s="54"/>
      <c r="Y295" s="54"/>
      <c r="Z295" s="54"/>
      <c r="AA295" s="54"/>
      <c r="AB295" s="54"/>
      <c r="AC295" s="54"/>
      <c r="AD295" s="54"/>
      <c r="AE295" s="54"/>
      <c r="AF295" s="54"/>
      <c r="AG295" s="54"/>
      <c r="AH295" s="54"/>
      <c r="AI295" s="54"/>
      <c r="AJ295" s="54"/>
      <c r="AK295" s="54"/>
      <c r="AL295" s="54"/>
      <c r="AM295" s="54"/>
      <c r="AN295" s="54"/>
      <c r="AO295" s="54"/>
      <c r="AP295" s="54"/>
      <c r="AQ295" s="54"/>
      <c r="AR295" s="54"/>
      <c r="AS295" s="54"/>
      <c r="AT295" s="54"/>
      <c r="AU295" s="54"/>
      <c r="AV295" s="54"/>
      <c r="AW295" s="54"/>
      <c r="AX295" s="54"/>
      <c r="AY295" s="54"/>
      <c r="AZ295" s="54"/>
      <c r="BA295" s="112">
        <f t="shared" si="46"/>
        <v>8686</v>
      </c>
      <c r="BB295" s="61">
        <f t="shared" si="47"/>
        <v>8686</v>
      </c>
      <c r="BC295" s="57" t="str">
        <f t="shared" si="48"/>
        <v>INR  Eight Thousand Six Hundred &amp; Eighty Six  Only</v>
      </c>
      <c r="BE295" s="81">
        <v>172</v>
      </c>
      <c r="BF295" s="116">
        <f t="shared" si="44"/>
        <v>173.72</v>
      </c>
    </row>
    <row r="296" spans="1:58" ht="57" customHeight="1">
      <c r="A296" s="65">
        <v>284</v>
      </c>
      <c r="B296" s="93" t="s">
        <v>607</v>
      </c>
      <c r="C296" s="68" t="s">
        <v>625</v>
      </c>
      <c r="D296" s="90">
        <v>80</v>
      </c>
      <c r="E296" s="110" t="s">
        <v>261</v>
      </c>
      <c r="F296" s="111">
        <v>161.6</v>
      </c>
      <c r="G296" s="58"/>
      <c r="H296" s="48"/>
      <c r="I296" s="47" t="s">
        <v>39</v>
      </c>
      <c r="J296" s="49">
        <f t="shared" si="45"/>
        <v>1</v>
      </c>
      <c r="K296" s="50" t="s">
        <v>64</v>
      </c>
      <c r="L296" s="50" t="s">
        <v>7</v>
      </c>
      <c r="M296" s="59"/>
      <c r="N296" s="58"/>
      <c r="O296" s="58"/>
      <c r="P296" s="60"/>
      <c r="Q296" s="58"/>
      <c r="R296" s="58"/>
      <c r="S296" s="60"/>
      <c r="T296" s="54"/>
      <c r="U296" s="54"/>
      <c r="V296" s="54"/>
      <c r="W296" s="54"/>
      <c r="X296" s="54"/>
      <c r="Y296" s="54"/>
      <c r="Z296" s="54"/>
      <c r="AA296" s="54"/>
      <c r="AB296" s="54"/>
      <c r="AC296" s="54"/>
      <c r="AD296" s="54"/>
      <c r="AE296" s="54"/>
      <c r="AF296" s="54"/>
      <c r="AG296" s="54"/>
      <c r="AH296" s="54"/>
      <c r="AI296" s="54"/>
      <c r="AJ296" s="54"/>
      <c r="AK296" s="54"/>
      <c r="AL296" s="54"/>
      <c r="AM296" s="54"/>
      <c r="AN296" s="54"/>
      <c r="AO296" s="54"/>
      <c r="AP296" s="54"/>
      <c r="AQ296" s="54"/>
      <c r="AR296" s="54"/>
      <c r="AS296" s="54"/>
      <c r="AT296" s="54"/>
      <c r="AU296" s="54"/>
      <c r="AV296" s="54"/>
      <c r="AW296" s="54"/>
      <c r="AX296" s="54"/>
      <c r="AY296" s="54"/>
      <c r="AZ296" s="54"/>
      <c r="BA296" s="112">
        <f t="shared" si="46"/>
        <v>12928</v>
      </c>
      <c r="BB296" s="61">
        <f t="shared" si="47"/>
        <v>12928</v>
      </c>
      <c r="BC296" s="57" t="str">
        <f t="shared" si="48"/>
        <v>INR  Twelve Thousand Nine Hundred &amp; Twenty Eight  Only</v>
      </c>
      <c r="BE296" s="111">
        <v>160</v>
      </c>
      <c r="BF296" s="116">
        <f t="shared" si="44"/>
        <v>161.6</v>
      </c>
    </row>
    <row r="297" spans="1:58" ht="43.5" customHeight="1">
      <c r="A297" s="65">
        <v>285</v>
      </c>
      <c r="B297" s="93" t="s">
        <v>608</v>
      </c>
      <c r="C297" s="68" t="s">
        <v>626</v>
      </c>
      <c r="D297" s="90">
        <v>10</v>
      </c>
      <c r="E297" s="110" t="s">
        <v>261</v>
      </c>
      <c r="F297" s="111">
        <v>248.46</v>
      </c>
      <c r="G297" s="58"/>
      <c r="H297" s="48"/>
      <c r="I297" s="47" t="s">
        <v>39</v>
      </c>
      <c r="J297" s="49">
        <f aca="true" t="shared" si="49" ref="J297:J305">IF(I297="Less(-)",-1,1)</f>
        <v>1</v>
      </c>
      <c r="K297" s="50" t="s">
        <v>64</v>
      </c>
      <c r="L297" s="50" t="s">
        <v>7</v>
      </c>
      <c r="M297" s="59"/>
      <c r="N297" s="58"/>
      <c r="O297" s="58"/>
      <c r="P297" s="60"/>
      <c r="Q297" s="58"/>
      <c r="R297" s="58"/>
      <c r="S297" s="60"/>
      <c r="T297" s="54"/>
      <c r="U297" s="54"/>
      <c r="V297" s="54"/>
      <c r="W297" s="54"/>
      <c r="X297" s="54"/>
      <c r="Y297" s="54"/>
      <c r="Z297" s="54"/>
      <c r="AA297" s="54"/>
      <c r="AB297" s="54"/>
      <c r="AC297" s="54"/>
      <c r="AD297" s="54"/>
      <c r="AE297" s="54"/>
      <c r="AF297" s="54"/>
      <c r="AG297" s="54"/>
      <c r="AH297" s="54"/>
      <c r="AI297" s="54"/>
      <c r="AJ297" s="54"/>
      <c r="AK297" s="54"/>
      <c r="AL297" s="54"/>
      <c r="AM297" s="54"/>
      <c r="AN297" s="54"/>
      <c r="AO297" s="54"/>
      <c r="AP297" s="54"/>
      <c r="AQ297" s="54"/>
      <c r="AR297" s="54"/>
      <c r="AS297" s="54"/>
      <c r="AT297" s="54"/>
      <c r="AU297" s="54"/>
      <c r="AV297" s="54"/>
      <c r="AW297" s="54"/>
      <c r="AX297" s="54"/>
      <c r="AY297" s="54"/>
      <c r="AZ297" s="54"/>
      <c r="BA297" s="112">
        <f aca="true" t="shared" si="50" ref="BA297:BA305">total_amount_ba($B$2,$D$2,D297,F297,J297,K297,M297)</f>
        <v>2484.6</v>
      </c>
      <c r="BB297" s="61">
        <f aca="true" t="shared" si="51" ref="BB297:BB305">BA297+SUM(N297:AZ297)</f>
        <v>2484.6</v>
      </c>
      <c r="BC297" s="57" t="str">
        <f aca="true" t="shared" si="52" ref="BC297:BC305">SpellNumber(L297,BB297)</f>
        <v>INR  Two Thousand Four Hundred &amp; Eighty Four  and Paise Sixty Only</v>
      </c>
      <c r="BE297" s="111">
        <v>246</v>
      </c>
      <c r="BF297" s="116">
        <f t="shared" si="44"/>
        <v>248.46</v>
      </c>
    </row>
    <row r="298" spans="1:58" ht="94.5">
      <c r="A298" s="65">
        <v>286</v>
      </c>
      <c r="B298" s="85" t="s">
        <v>609</v>
      </c>
      <c r="C298" s="68" t="s">
        <v>627</v>
      </c>
      <c r="D298" s="79">
        <v>100</v>
      </c>
      <c r="E298" s="91" t="s">
        <v>261</v>
      </c>
      <c r="F298" s="111">
        <v>545.4</v>
      </c>
      <c r="G298" s="58"/>
      <c r="H298" s="48"/>
      <c r="I298" s="47" t="s">
        <v>39</v>
      </c>
      <c r="J298" s="49">
        <f t="shared" si="49"/>
        <v>1</v>
      </c>
      <c r="K298" s="50" t="s">
        <v>64</v>
      </c>
      <c r="L298" s="50" t="s">
        <v>7</v>
      </c>
      <c r="M298" s="59"/>
      <c r="N298" s="58"/>
      <c r="O298" s="58"/>
      <c r="P298" s="60"/>
      <c r="Q298" s="58"/>
      <c r="R298" s="58"/>
      <c r="S298" s="60"/>
      <c r="T298" s="54"/>
      <c r="U298" s="54"/>
      <c r="V298" s="54"/>
      <c r="W298" s="54"/>
      <c r="X298" s="54"/>
      <c r="Y298" s="54"/>
      <c r="Z298" s="54"/>
      <c r="AA298" s="54"/>
      <c r="AB298" s="54"/>
      <c r="AC298" s="54"/>
      <c r="AD298" s="54"/>
      <c r="AE298" s="54"/>
      <c r="AF298" s="54"/>
      <c r="AG298" s="54"/>
      <c r="AH298" s="54"/>
      <c r="AI298" s="54"/>
      <c r="AJ298" s="54"/>
      <c r="AK298" s="54"/>
      <c r="AL298" s="54"/>
      <c r="AM298" s="54"/>
      <c r="AN298" s="54"/>
      <c r="AO298" s="54"/>
      <c r="AP298" s="54"/>
      <c r="AQ298" s="54"/>
      <c r="AR298" s="54"/>
      <c r="AS298" s="54"/>
      <c r="AT298" s="54"/>
      <c r="AU298" s="54"/>
      <c r="AV298" s="54"/>
      <c r="AW298" s="54"/>
      <c r="AX298" s="54"/>
      <c r="AY298" s="54"/>
      <c r="AZ298" s="54"/>
      <c r="BA298" s="112">
        <f t="shared" si="50"/>
        <v>54540</v>
      </c>
      <c r="BB298" s="61">
        <f t="shared" si="51"/>
        <v>54540</v>
      </c>
      <c r="BC298" s="57" t="str">
        <f t="shared" si="52"/>
        <v>INR  Fifty Four Thousand Five Hundred &amp; Forty  Only</v>
      </c>
      <c r="BE298" s="111">
        <v>540</v>
      </c>
      <c r="BF298" s="116">
        <f t="shared" si="44"/>
        <v>545.4</v>
      </c>
    </row>
    <row r="299" spans="1:58" ht="45" customHeight="1">
      <c r="A299" s="65">
        <v>287</v>
      </c>
      <c r="B299" s="92" t="s">
        <v>610</v>
      </c>
      <c r="C299" s="68" t="s">
        <v>628</v>
      </c>
      <c r="D299" s="79">
        <v>3</v>
      </c>
      <c r="E299" s="91" t="s">
        <v>262</v>
      </c>
      <c r="F299" s="111">
        <v>2626</v>
      </c>
      <c r="G299" s="58"/>
      <c r="H299" s="48"/>
      <c r="I299" s="47" t="s">
        <v>39</v>
      </c>
      <c r="J299" s="49">
        <f t="shared" si="49"/>
        <v>1</v>
      </c>
      <c r="K299" s="50" t="s">
        <v>64</v>
      </c>
      <c r="L299" s="50" t="s">
        <v>7</v>
      </c>
      <c r="M299" s="59"/>
      <c r="N299" s="58"/>
      <c r="O299" s="58"/>
      <c r="P299" s="60"/>
      <c r="Q299" s="58"/>
      <c r="R299" s="58"/>
      <c r="S299" s="60"/>
      <c r="T299" s="54"/>
      <c r="U299" s="54"/>
      <c r="V299" s="54"/>
      <c r="W299" s="54"/>
      <c r="X299" s="54"/>
      <c r="Y299" s="54"/>
      <c r="Z299" s="54"/>
      <c r="AA299" s="54"/>
      <c r="AB299" s="54"/>
      <c r="AC299" s="54"/>
      <c r="AD299" s="54"/>
      <c r="AE299" s="54"/>
      <c r="AF299" s="54"/>
      <c r="AG299" s="54"/>
      <c r="AH299" s="54"/>
      <c r="AI299" s="54"/>
      <c r="AJ299" s="54"/>
      <c r="AK299" s="54"/>
      <c r="AL299" s="54"/>
      <c r="AM299" s="54"/>
      <c r="AN299" s="54"/>
      <c r="AO299" s="54"/>
      <c r="AP299" s="54"/>
      <c r="AQ299" s="54"/>
      <c r="AR299" s="54"/>
      <c r="AS299" s="54"/>
      <c r="AT299" s="54"/>
      <c r="AU299" s="54"/>
      <c r="AV299" s="54"/>
      <c r="AW299" s="54"/>
      <c r="AX299" s="54"/>
      <c r="AY299" s="54"/>
      <c r="AZ299" s="54"/>
      <c r="BA299" s="112">
        <f t="shared" si="50"/>
        <v>7878</v>
      </c>
      <c r="BB299" s="61">
        <f t="shared" si="51"/>
        <v>7878</v>
      </c>
      <c r="BC299" s="57" t="str">
        <f t="shared" si="52"/>
        <v>INR  Seven Thousand Eight Hundred &amp; Seventy Eight  Only</v>
      </c>
      <c r="BE299" s="111">
        <v>2600</v>
      </c>
      <c r="BF299" s="116">
        <f t="shared" si="44"/>
        <v>2626</v>
      </c>
    </row>
    <row r="300" spans="1:58" ht="57" customHeight="1">
      <c r="A300" s="65">
        <v>288</v>
      </c>
      <c r="B300" s="92" t="s">
        <v>611</v>
      </c>
      <c r="C300" s="68" t="s">
        <v>629</v>
      </c>
      <c r="D300" s="79">
        <v>8</v>
      </c>
      <c r="E300" s="91" t="s">
        <v>262</v>
      </c>
      <c r="F300" s="111">
        <v>2385.62</v>
      </c>
      <c r="G300" s="58"/>
      <c r="H300" s="48"/>
      <c r="I300" s="47" t="s">
        <v>39</v>
      </c>
      <c r="J300" s="49">
        <f t="shared" si="49"/>
        <v>1</v>
      </c>
      <c r="K300" s="50" t="s">
        <v>64</v>
      </c>
      <c r="L300" s="50" t="s">
        <v>7</v>
      </c>
      <c r="M300" s="59"/>
      <c r="N300" s="58"/>
      <c r="O300" s="58"/>
      <c r="P300" s="60"/>
      <c r="Q300" s="58"/>
      <c r="R300" s="58"/>
      <c r="S300" s="60"/>
      <c r="T300" s="54"/>
      <c r="U300" s="54"/>
      <c r="V300" s="54"/>
      <c r="W300" s="54"/>
      <c r="X300" s="54"/>
      <c r="Y300" s="54"/>
      <c r="Z300" s="54"/>
      <c r="AA300" s="54"/>
      <c r="AB300" s="54"/>
      <c r="AC300" s="54"/>
      <c r="AD300" s="54"/>
      <c r="AE300" s="54"/>
      <c r="AF300" s="54"/>
      <c r="AG300" s="54"/>
      <c r="AH300" s="54"/>
      <c r="AI300" s="54"/>
      <c r="AJ300" s="54"/>
      <c r="AK300" s="54"/>
      <c r="AL300" s="54"/>
      <c r="AM300" s="54"/>
      <c r="AN300" s="54"/>
      <c r="AO300" s="54"/>
      <c r="AP300" s="54"/>
      <c r="AQ300" s="54"/>
      <c r="AR300" s="54"/>
      <c r="AS300" s="54"/>
      <c r="AT300" s="54"/>
      <c r="AU300" s="54"/>
      <c r="AV300" s="54"/>
      <c r="AW300" s="54"/>
      <c r="AX300" s="54"/>
      <c r="AY300" s="54"/>
      <c r="AZ300" s="54"/>
      <c r="BA300" s="112">
        <f t="shared" si="50"/>
        <v>19084.96</v>
      </c>
      <c r="BB300" s="61">
        <f t="shared" si="51"/>
        <v>19084.96</v>
      </c>
      <c r="BC300" s="57" t="str">
        <f t="shared" si="52"/>
        <v>INR  Nineteen Thousand  &amp;Eighty Four  and Paise Ninety Six Only</v>
      </c>
      <c r="BE300" s="111">
        <v>2362</v>
      </c>
      <c r="BF300" s="116">
        <f t="shared" si="44"/>
        <v>2385.62</v>
      </c>
    </row>
    <row r="301" spans="1:58" ht="30" customHeight="1">
      <c r="A301" s="65">
        <v>289</v>
      </c>
      <c r="B301" s="92" t="s">
        <v>612</v>
      </c>
      <c r="C301" s="68" t="s">
        <v>630</v>
      </c>
      <c r="D301" s="79">
        <v>6</v>
      </c>
      <c r="E301" s="91" t="s">
        <v>262</v>
      </c>
      <c r="F301" s="111">
        <v>36.36</v>
      </c>
      <c r="G301" s="58"/>
      <c r="H301" s="48"/>
      <c r="I301" s="47" t="s">
        <v>39</v>
      </c>
      <c r="J301" s="49">
        <f t="shared" si="49"/>
        <v>1</v>
      </c>
      <c r="K301" s="50" t="s">
        <v>64</v>
      </c>
      <c r="L301" s="50" t="s">
        <v>7</v>
      </c>
      <c r="M301" s="59"/>
      <c r="N301" s="58"/>
      <c r="O301" s="58"/>
      <c r="P301" s="60"/>
      <c r="Q301" s="58"/>
      <c r="R301" s="58"/>
      <c r="S301" s="60"/>
      <c r="T301" s="54"/>
      <c r="U301" s="54"/>
      <c r="V301" s="54"/>
      <c r="W301" s="54"/>
      <c r="X301" s="54"/>
      <c r="Y301" s="54"/>
      <c r="Z301" s="54"/>
      <c r="AA301" s="54"/>
      <c r="AB301" s="54"/>
      <c r="AC301" s="54"/>
      <c r="AD301" s="54"/>
      <c r="AE301" s="54"/>
      <c r="AF301" s="54"/>
      <c r="AG301" s="54"/>
      <c r="AH301" s="54"/>
      <c r="AI301" s="54"/>
      <c r="AJ301" s="54"/>
      <c r="AK301" s="54"/>
      <c r="AL301" s="54"/>
      <c r="AM301" s="54"/>
      <c r="AN301" s="54"/>
      <c r="AO301" s="54"/>
      <c r="AP301" s="54"/>
      <c r="AQ301" s="54"/>
      <c r="AR301" s="54"/>
      <c r="AS301" s="54"/>
      <c r="AT301" s="54"/>
      <c r="AU301" s="54"/>
      <c r="AV301" s="54"/>
      <c r="AW301" s="54"/>
      <c r="AX301" s="54"/>
      <c r="AY301" s="54"/>
      <c r="AZ301" s="54"/>
      <c r="BA301" s="112">
        <f t="shared" si="50"/>
        <v>218.16</v>
      </c>
      <c r="BB301" s="61">
        <f t="shared" si="51"/>
        <v>218.16</v>
      </c>
      <c r="BC301" s="57" t="str">
        <f t="shared" si="52"/>
        <v>INR  Two Hundred &amp; Eighteen  and Paise Sixteen Only</v>
      </c>
      <c r="BE301" s="111">
        <v>36</v>
      </c>
      <c r="BF301" s="116">
        <f t="shared" si="44"/>
        <v>36.36</v>
      </c>
    </row>
    <row r="302" spans="1:58" ht="27.75" customHeight="1">
      <c r="A302" s="65">
        <v>290</v>
      </c>
      <c r="B302" s="92" t="s">
        <v>613</v>
      </c>
      <c r="C302" s="68" t="s">
        <v>631</v>
      </c>
      <c r="D302" s="79">
        <v>2</v>
      </c>
      <c r="E302" s="81" t="s">
        <v>262</v>
      </c>
      <c r="F302" s="111">
        <v>181.8</v>
      </c>
      <c r="G302" s="58"/>
      <c r="H302" s="48"/>
      <c r="I302" s="47" t="s">
        <v>39</v>
      </c>
      <c r="J302" s="49">
        <f t="shared" si="49"/>
        <v>1</v>
      </c>
      <c r="K302" s="50" t="s">
        <v>64</v>
      </c>
      <c r="L302" s="50" t="s">
        <v>7</v>
      </c>
      <c r="M302" s="59"/>
      <c r="N302" s="58"/>
      <c r="O302" s="58"/>
      <c r="P302" s="60"/>
      <c r="Q302" s="58"/>
      <c r="R302" s="58"/>
      <c r="S302" s="60"/>
      <c r="T302" s="54"/>
      <c r="U302" s="54"/>
      <c r="V302" s="54"/>
      <c r="W302" s="54"/>
      <c r="X302" s="54"/>
      <c r="Y302" s="54"/>
      <c r="Z302" s="54"/>
      <c r="AA302" s="54"/>
      <c r="AB302" s="54"/>
      <c r="AC302" s="54"/>
      <c r="AD302" s="54"/>
      <c r="AE302" s="54"/>
      <c r="AF302" s="54"/>
      <c r="AG302" s="54"/>
      <c r="AH302" s="54"/>
      <c r="AI302" s="54"/>
      <c r="AJ302" s="54"/>
      <c r="AK302" s="54"/>
      <c r="AL302" s="54"/>
      <c r="AM302" s="54"/>
      <c r="AN302" s="54"/>
      <c r="AO302" s="54"/>
      <c r="AP302" s="54"/>
      <c r="AQ302" s="54"/>
      <c r="AR302" s="54"/>
      <c r="AS302" s="54"/>
      <c r="AT302" s="54"/>
      <c r="AU302" s="54"/>
      <c r="AV302" s="54"/>
      <c r="AW302" s="54"/>
      <c r="AX302" s="54"/>
      <c r="AY302" s="54"/>
      <c r="AZ302" s="54"/>
      <c r="BA302" s="112">
        <f t="shared" si="50"/>
        <v>363.6</v>
      </c>
      <c r="BB302" s="61">
        <f t="shared" si="51"/>
        <v>363.6</v>
      </c>
      <c r="BC302" s="57" t="str">
        <f t="shared" si="52"/>
        <v>INR  Three Hundred &amp; Sixty Three  and Paise Sixty Only</v>
      </c>
      <c r="BE302" s="111">
        <v>180</v>
      </c>
      <c r="BF302" s="116">
        <f t="shared" si="44"/>
        <v>181.8</v>
      </c>
    </row>
    <row r="303" spans="1:58" ht="40.5" customHeight="1">
      <c r="A303" s="65">
        <v>291</v>
      </c>
      <c r="B303" s="92" t="s">
        <v>614</v>
      </c>
      <c r="C303" s="68" t="s">
        <v>632</v>
      </c>
      <c r="D303" s="79">
        <v>6</v>
      </c>
      <c r="E303" s="81" t="s">
        <v>262</v>
      </c>
      <c r="F303" s="111">
        <v>472.68</v>
      </c>
      <c r="G303" s="58"/>
      <c r="H303" s="48"/>
      <c r="I303" s="47" t="s">
        <v>39</v>
      </c>
      <c r="J303" s="49">
        <f t="shared" si="49"/>
        <v>1</v>
      </c>
      <c r="K303" s="50" t="s">
        <v>64</v>
      </c>
      <c r="L303" s="50" t="s">
        <v>7</v>
      </c>
      <c r="M303" s="59"/>
      <c r="N303" s="58"/>
      <c r="O303" s="58"/>
      <c r="P303" s="60"/>
      <c r="Q303" s="58"/>
      <c r="R303" s="58"/>
      <c r="S303" s="60"/>
      <c r="T303" s="54"/>
      <c r="U303" s="54"/>
      <c r="V303" s="54"/>
      <c r="W303" s="54"/>
      <c r="X303" s="54"/>
      <c r="Y303" s="54"/>
      <c r="Z303" s="54"/>
      <c r="AA303" s="54"/>
      <c r="AB303" s="54"/>
      <c r="AC303" s="54"/>
      <c r="AD303" s="54"/>
      <c r="AE303" s="54"/>
      <c r="AF303" s="54"/>
      <c r="AG303" s="54"/>
      <c r="AH303" s="54"/>
      <c r="AI303" s="54"/>
      <c r="AJ303" s="54"/>
      <c r="AK303" s="54"/>
      <c r="AL303" s="54"/>
      <c r="AM303" s="54"/>
      <c r="AN303" s="54"/>
      <c r="AO303" s="54"/>
      <c r="AP303" s="54"/>
      <c r="AQ303" s="54"/>
      <c r="AR303" s="54"/>
      <c r="AS303" s="54"/>
      <c r="AT303" s="54"/>
      <c r="AU303" s="54"/>
      <c r="AV303" s="54"/>
      <c r="AW303" s="54"/>
      <c r="AX303" s="54"/>
      <c r="AY303" s="54"/>
      <c r="AZ303" s="54"/>
      <c r="BA303" s="112">
        <f t="shared" si="50"/>
        <v>2836.08</v>
      </c>
      <c r="BB303" s="61">
        <f t="shared" si="51"/>
        <v>2836.08</v>
      </c>
      <c r="BC303" s="57" t="str">
        <f t="shared" si="52"/>
        <v>INR  Two Thousand Eight Hundred &amp; Thirty Six  and Paise Eight Only</v>
      </c>
      <c r="BE303" s="111">
        <v>468</v>
      </c>
      <c r="BF303" s="116">
        <f t="shared" si="44"/>
        <v>472.68</v>
      </c>
    </row>
    <row r="304" spans="1:58" ht="39" customHeight="1">
      <c r="A304" s="65">
        <v>292</v>
      </c>
      <c r="B304" s="92" t="s">
        <v>615</v>
      </c>
      <c r="C304" s="68" t="s">
        <v>633</v>
      </c>
      <c r="D304" s="79">
        <v>6</v>
      </c>
      <c r="E304" s="81" t="s">
        <v>262</v>
      </c>
      <c r="F304" s="111">
        <v>151.5</v>
      </c>
      <c r="G304" s="58"/>
      <c r="H304" s="48"/>
      <c r="I304" s="47" t="s">
        <v>39</v>
      </c>
      <c r="J304" s="49">
        <f t="shared" si="49"/>
        <v>1</v>
      </c>
      <c r="K304" s="50" t="s">
        <v>64</v>
      </c>
      <c r="L304" s="50" t="s">
        <v>7</v>
      </c>
      <c r="M304" s="59"/>
      <c r="N304" s="58"/>
      <c r="O304" s="58"/>
      <c r="P304" s="60"/>
      <c r="Q304" s="58"/>
      <c r="R304" s="58"/>
      <c r="S304" s="60"/>
      <c r="T304" s="54"/>
      <c r="U304" s="54"/>
      <c r="V304" s="54"/>
      <c r="W304" s="54"/>
      <c r="X304" s="54"/>
      <c r="Y304" s="54"/>
      <c r="Z304" s="54"/>
      <c r="AA304" s="54"/>
      <c r="AB304" s="54"/>
      <c r="AC304" s="54"/>
      <c r="AD304" s="54"/>
      <c r="AE304" s="54"/>
      <c r="AF304" s="54"/>
      <c r="AG304" s="54"/>
      <c r="AH304" s="54"/>
      <c r="AI304" s="54"/>
      <c r="AJ304" s="54"/>
      <c r="AK304" s="54"/>
      <c r="AL304" s="54"/>
      <c r="AM304" s="54"/>
      <c r="AN304" s="54"/>
      <c r="AO304" s="54"/>
      <c r="AP304" s="54"/>
      <c r="AQ304" s="54"/>
      <c r="AR304" s="54"/>
      <c r="AS304" s="54"/>
      <c r="AT304" s="54"/>
      <c r="AU304" s="54"/>
      <c r="AV304" s="54"/>
      <c r="AW304" s="54"/>
      <c r="AX304" s="54"/>
      <c r="AY304" s="54"/>
      <c r="AZ304" s="54"/>
      <c r="BA304" s="112">
        <f t="shared" si="50"/>
        <v>909</v>
      </c>
      <c r="BB304" s="61">
        <f t="shared" si="51"/>
        <v>909</v>
      </c>
      <c r="BC304" s="57" t="str">
        <f t="shared" si="52"/>
        <v>INR  Nine Hundred &amp; Nine  Only</v>
      </c>
      <c r="BE304" s="111">
        <v>150</v>
      </c>
      <c r="BF304" s="116">
        <f t="shared" si="44"/>
        <v>151.5</v>
      </c>
    </row>
    <row r="305" spans="1:58" ht="40.5" customHeight="1">
      <c r="A305" s="65">
        <v>293</v>
      </c>
      <c r="B305" s="92" t="s">
        <v>616</v>
      </c>
      <c r="C305" s="68" t="s">
        <v>634</v>
      </c>
      <c r="D305" s="79">
        <v>12</v>
      </c>
      <c r="E305" s="81" t="s">
        <v>264</v>
      </c>
      <c r="F305" s="111">
        <v>161.6</v>
      </c>
      <c r="G305" s="58"/>
      <c r="H305" s="48"/>
      <c r="I305" s="47" t="s">
        <v>39</v>
      </c>
      <c r="J305" s="49">
        <f t="shared" si="49"/>
        <v>1</v>
      </c>
      <c r="K305" s="50" t="s">
        <v>64</v>
      </c>
      <c r="L305" s="50" t="s">
        <v>7</v>
      </c>
      <c r="M305" s="59"/>
      <c r="N305" s="58"/>
      <c r="O305" s="58"/>
      <c r="P305" s="60"/>
      <c r="Q305" s="58"/>
      <c r="R305" s="58"/>
      <c r="S305" s="60"/>
      <c r="T305" s="54"/>
      <c r="U305" s="54"/>
      <c r="V305" s="54"/>
      <c r="W305" s="54"/>
      <c r="X305" s="54"/>
      <c r="Y305" s="54"/>
      <c r="Z305" s="54"/>
      <c r="AA305" s="54"/>
      <c r="AB305" s="54"/>
      <c r="AC305" s="54"/>
      <c r="AD305" s="54"/>
      <c r="AE305" s="54"/>
      <c r="AF305" s="54"/>
      <c r="AG305" s="54"/>
      <c r="AH305" s="54"/>
      <c r="AI305" s="54"/>
      <c r="AJ305" s="54"/>
      <c r="AK305" s="54"/>
      <c r="AL305" s="54"/>
      <c r="AM305" s="54"/>
      <c r="AN305" s="54"/>
      <c r="AO305" s="54"/>
      <c r="AP305" s="54"/>
      <c r="AQ305" s="54"/>
      <c r="AR305" s="54"/>
      <c r="AS305" s="54"/>
      <c r="AT305" s="54"/>
      <c r="AU305" s="54"/>
      <c r="AV305" s="54"/>
      <c r="AW305" s="54"/>
      <c r="AX305" s="54"/>
      <c r="AY305" s="54"/>
      <c r="AZ305" s="54"/>
      <c r="BA305" s="112">
        <f t="shared" si="50"/>
        <v>1939.2</v>
      </c>
      <c r="BB305" s="61">
        <f t="shared" si="51"/>
        <v>1939.2</v>
      </c>
      <c r="BC305" s="57" t="str">
        <f t="shared" si="52"/>
        <v>INR  One Thousand Nine Hundred &amp; Thirty Nine  and Paise Twenty Only</v>
      </c>
      <c r="BE305" s="111">
        <v>160</v>
      </c>
      <c r="BF305" s="116">
        <f t="shared" si="44"/>
        <v>161.6</v>
      </c>
    </row>
    <row r="306" spans="1:55" ht="42.75">
      <c r="A306" s="28" t="s">
        <v>62</v>
      </c>
      <c r="B306" s="27"/>
      <c r="C306" s="29"/>
      <c r="D306" s="29"/>
      <c r="E306" s="29"/>
      <c r="F306" s="29"/>
      <c r="G306" s="29"/>
      <c r="H306" s="30"/>
      <c r="I306" s="30"/>
      <c r="J306" s="30"/>
      <c r="K306" s="30"/>
      <c r="L306" s="31"/>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44">
        <f>SUM(BA13:BA305)</f>
        <v>58863593.7</v>
      </c>
      <c r="BB306" s="42">
        <f>SUM(BB13:BB265)</f>
        <v>57641983.1</v>
      </c>
      <c r="BC306" s="26" t="str">
        <f>SpellNumber($E$2,BB306)</f>
        <v>INR  Five Crore Seventy Six Lakh Forty One Thousand Nine Hundred &amp; Eighty Three  and Paise Ten Only</v>
      </c>
    </row>
    <row r="307" spans="1:55" ht="18">
      <c r="A307" s="28" t="s">
        <v>66</v>
      </c>
      <c r="B307" s="27"/>
      <c r="C307" s="69"/>
      <c r="D307" s="32"/>
      <c r="E307" s="33" t="s">
        <v>69</v>
      </c>
      <c r="F307" s="40"/>
      <c r="G307" s="34"/>
      <c r="H307" s="17"/>
      <c r="I307" s="17"/>
      <c r="J307" s="17"/>
      <c r="K307" s="35"/>
      <c r="L307" s="36"/>
      <c r="M307" s="37"/>
      <c r="N307" s="18"/>
      <c r="O307" s="15"/>
      <c r="P307" s="15"/>
      <c r="Q307" s="15"/>
      <c r="R307" s="15"/>
      <c r="S307" s="15"/>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39">
        <f>IF(ISBLANK(F307),0,IF(E307="Excess (+)",ROUND(BA306+(BA306*F307),2),IF(E307="Less (-)",ROUND(BA306+(BA306*F307*(-1)),2),IF(E307="At Par",BA306,0))))</f>
        <v>0</v>
      </c>
      <c r="BB307" s="41">
        <f>ROUND(BA307,0)</f>
        <v>0</v>
      </c>
      <c r="BC307" s="26" t="str">
        <f>SpellNumber($E$2,BA307)</f>
        <v>INR Zero Only</v>
      </c>
    </row>
    <row r="308" spans="1:55" ht="18">
      <c r="A308" s="28" t="s">
        <v>65</v>
      </c>
      <c r="B308" s="27"/>
      <c r="C308" s="122" t="str">
        <f>SpellNumber($E$2,BA307)</f>
        <v>INR Zero Only</v>
      </c>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2"/>
      <c r="AY308" s="122"/>
      <c r="AZ308" s="122"/>
      <c r="BA308" s="122"/>
      <c r="BB308" s="122"/>
      <c r="BC308" s="123"/>
    </row>
    <row r="309" spans="1:54" ht="15">
      <c r="A309" s="12"/>
      <c r="B309" s="70"/>
      <c r="N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B309" s="12"/>
    </row>
    <row r="1483" ht="15"/>
    <row r="1484" ht="15"/>
    <row r="1485" ht="15"/>
    <row r="1486" ht="15"/>
    <row r="1487" ht="15"/>
    <row r="1488" ht="15"/>
    <row r="1489" ht="15"/>
    <row r="1490" ht="15"/>
    <row r="1491" ht="15"/>
    <row r="1492" ht="15"/>
    <row r="1493" ht="15"/>
    <row r="1494" ht="15"/>
    <row r="1495" ht="15"/>
    <row r="1496" ht="15"/>
    <row r="1497" ht="15"/>
    <row r="1498" ht="15"/>
    <row r="1499" ht="15"/>
    <row r="1500" ht="15"/>
  </sheetData>
  <sheetProtection password="DA7E" sheet="1" selectLockedCells="1"/>
  <mergeCells count="8">
    <mergeCell ref="A9:BC9"/>
    <mergeCell ref="C308:BC308"/>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07">
      <formula1>IF(E307="Select",-1,IF(E307="At Par",0,0))</formula1>
      <formula2>IF(E307="Select",-1,IF(E307="At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07">
      <formula1>0</formula1>
      <formula2>IF(E307&lt;&gt;"Select",99.9,0)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7">
      <formula1>0</formula1>
      <formula2>99.9</formula2>
    </dataValidation>
    <dataValidation type="list" allowBlank="1" showInputMessage="1" showErrorMessage="1" sqref="E307">
      <formula1>"Select, Excess (+), Less (-)"</formula1>
    </dataValidation>
    <dataValidation type="decimal" allowBlank="1" showInputMessage="1" showErrorMessage="1" promptTitle="Quantity" prompt="Please enter the Quantity for this item. " errorTitle="Invalid Entry" error="Only Numeric Values are allowed. " sqref="D226:D230 D232:D305 F252:F305 D13 F13 F83:F88 F223:F225 F156:F168 BE83:BE88 BE223:BE225 BE156:BE168 BG252:BG256 BE270:BE284 BF257:BF269 BF285:BF287 BE288:BE305">
      <formula1>0</formula1>
      <formula2>999999999999999</formula2>
    </dataValidation>
    <dataValidation allowBlank="1" showInputMessage="1" showErrorMessage="1" promptTitle="Units" prompt="Please enter Units in text" sqref="E83:E88 E223:E305 E13 E156:E168"/>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VAT charges in Rupees for this item. " errorTitle="Invaid Entry" error="Only Numeric Values are allowed. " sqref="M14:M305">
      <formula1>0</formula1>
      <formula2>999999999999999</formula2>
    </dataValidation>
    <dataValidation type="list" allowBlank="1" showInputMessage="1" showErrorMessage="1" sqref="L294 L295 L296 L297 L298 L299 L300 L301 L302 L303 L304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formula1>"INR"</formula1>
    </dataValidation>
    <dataValidation type="list" allowBlank="1" showInputMessage="1" showErrorMessage="1" sqref="L102 L103 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formula1>"INR"</formula1>
    </dataValidation>
    <dataValidation type="list" allowBlank="1" showInputMessage="1" showErrorMessage="1" sqref="L202 L203 L204 L205 L206 L207 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305">
      <formula1>"INR"</formula1>
    </dataValidation>
    <dataValidation type="decimal" allowBlank="1" showInputMessage="1" showErrorMessage="1" promptTitle="Rate Entry" prompt="Please enter the Basic Price in Rupees for this item. " errorTitle="Invaid Entry" error="Only Numeric Values are allowed. " sqref="G13:H30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0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0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05">
      <formula1>0</formula1>
      <formula2>999999999999999</formula2>
    </dataValidation>
    <dataValidation type="list" showInputMessage="1" showErrorMessage="1" sqref="I13:I305">
      <formula1>"Excess(+), Less(-)"</formula1>
    </dataValidation>
    <dataValidation allowBlank="1" showInputMessage="1" showErrorMessage="1" promptTitle="Addition / Deduction" prompt="Please Choose the correct One" sqref="J13:J305"/>
    <dataValidation type="list" allowBlank="1" showInputMessage="1" showErrorMessage="1" sqref="K13:K305">
      <formula1>"Partial Conversion, Full Conversion"</formula1>
    </dataValidation>
    <dataValidation allowBlank="1" showInputMessage="1" showErrorMessage="1" promptTitle="Itemcode/Make" prompt="Please enter text" sqref="C13:C305"/>
    <dataValidation type="decimal" allowBlank="1" showInputMessage="1" showErrorMessage="1" errorTitle="Invalid Entry" error="Only Numeric Values are allowed. " sqref="A13:A305">
      <formula1>0</formula1>
      <formula2>999999999999999</formula2>
    </dataValidation>
  </dataValidations>
  <printOptions/>
  <pageMargins left="0.7" right="0.7" top="0.75" bottom="0.75" header="0.3" footer="0.3"/>
  <pageSetup horizontalDpi="600" verticalDpi="600" orientation="landscape" paperSize="9" scale="51"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3" sqref="G3"/>
    </sheetView>
  </sheetViews>
  <sheetFormatPr defaultColWidth="9.140625" defaultRowHeight="15"/>
  <sheetData>
    <row r="6" spans="5:11" ht="15">
      <c r="E6" s="130" t="s">
        <v>3</v>
      </c>
      <c r="F6" s="130"/>
      <c r="G6" s="130"/>
      <c r="H6" s="130"/>
      <c r="I6" s="130"/>
      <c r="J6" s="130"/>
      <c r="K6" s="130"/>
    </row>
    <row r="7" spans="5:11" ht="15">
      <c r="E7" s="130"/>
      <c r="F7" s="130"/>
      <c r="G7" s="130"/>
      <c r="H7" s="130"/>
      <c r="I7" s="130"/>
      <c r="J7" s="130"/>
      <c r="K7" s="130"/>
    </row>
    <row r="8" spans="5:11" ht="15">
      <c r="E8" s="130"/>
      <c r="F8" s="130"/>
      <c r="G8" s="130"/>
      <c r="H8" s="130"/>
      <c r="I8" s="130"/>
      <c r="J8" s="130"/>
      <c r="K8" s="130"/>
    </row>
    <row r="9" spans="5:11" ht="15">
      <c r="E9" s="130"/>
      <c r="F9" s="130"/>
      <c r="G9" s="130"/>
      <c r="H9" s="130"/>
      <c r="I9" s="130"/>
      <c r="J9" s="130"/>
      <c r="K9" s="130"/>
    </row>
    <row r="10" spans="5:11" ht="15">
      <c r="E10" s="130"/>
      <c r="F10" s="130"/>
      <c r="G10" s="130"/>
      <c r="H10" s="130"/>
      <c r="I10" s="130"/>
      <c r="J10" s="130"/>
      <c r="K10" s="130"/>
    </row>
    <row r="11" spans="5:11" ht="15">
      <c r="E11" s="130"/>
      <c r="F11" s="130"/>
      <c r="G11" s="130"/>
      <c r="H11" s="130"/>
      <c r="I11" s="130"/>
      <c r="J11" s="130"/>
      <c r="K11" s="130"/>
    </row>
    <row r="12" spans="5:11" ht="15">
      <c r="E12" s="130"/>
      <c r="F12" s="130"/>
      <c r="G12" s="130"/>
      <c r="H12" s="130"/>
      <c r="I12" s="130"/>
      <c r="J12" s="130"/>
      <c r="K12" s="130"/>
    </row>
    <row r="13" spans="5:11" ht="15">
      <c r="E13" s="130"/>
      <c r="F13" s="130"/>
      <c r="G13" s="130"/>
      <c r="H13" s="130"/>
      <c r="I13" s="130"/>
      <c r="J13" s="130"/>
      <c r="K13" s="130"/>
    </row>
    <row r="14" spans="5:11" ht="15">
      <c r="E14" s="130"/>
      <c r="F14" s="130"/>
      <c r="G14" s="130"/>
      <c r="H14" s="130"/>
      <c r="I14" s="130"/>
      <c r="J14" s="130"/>
      <c r="K14" s="13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2015-01-07T05:41:29Z</cp:lastPrinted>
  <dcterms:created xsi:type="dcterms:W3CDTF">2009-01-30T06:42:42Z</dcterms:created>
  <dcterms:modified xsi:type="dcterms:W3CDTF">2018-11-28T10:21:12Z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