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<sst xmlns="http://schemas.openxmlformats.org/spreadsheetml/2006/main" count="2263" uniqueCount="713">
  <si>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</si>
  <si>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</si>
  <si>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</si>
  <si>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</si>
  <si>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</si>
  <si>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</si>
  <si>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</si>
  <si>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</si>
  <si>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</si>
  <si>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</si>
  <si>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</si>
  <si>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</si>
  <si>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</si>
  <si>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</si>
  <si>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</si>
  <si>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</si>
  <si>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</si>
  <si>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</si>
  <si>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</si>
  <si>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</si>
  <si>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</si>
  <si>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</si>
  <si>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</si>
  <si>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</si>
  <si>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</si>
  <si>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</si>
  <si>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</si>
  <si>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</si>
  <si>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</si>
  <si>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</si>
  <si>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</si>
  <si>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</si>
  <si>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</si>
  <si>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</si>
  <si>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</si>
  <si>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</si>
  <si>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</si>
  <si>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</si>
  <si>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</si>
  <si>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</si>
  <si>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</si>
  <si>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</si>
  <si>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</si>
  <si>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</si>
  <si>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</si>
  <si>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</si>
  <si>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</si>
  <si>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</si>
  <si>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</si>
  <si>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</si>
  <si>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</si>
  <si>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</si>
  <si>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</si>
  <si>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</si>
  <si>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</si>
  <si>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</si>
  <si>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</si>
  <si>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</si>
  <si>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</si>
  <si>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</si>
  <si>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</si>
  <si>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</si>
  <si>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</si>
  <si>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</si>
  <si>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</si>
  <si>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</si>
  <si>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</si>
  <si>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</si>
  <si>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</si>
  <si>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</si>
  <si>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</si>
  <si>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</si>
  <si>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</si>
  <si>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</si>
  <si>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</si>
  <si>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</si>
  <si>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</si>
  <si>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</si>
  <si>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</si>
  <si>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</si>
  <si>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</si>
  <si>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</si>
  <si>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</si>
  <si>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</si>
  <si>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</si>
  <si>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</si>
  <si>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</si>
  <si>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</si>
  <si>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</si>
  <si>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</si>
  <si>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</si>
  <si>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</si>
  <si>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</si>
  <si>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</si>
  <si>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</si>
  <si>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</si>
  <si>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</si>
  <si>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</si>
  <si>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</si>
  <si>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</si>
  <si>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</si>
  <si>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</si>
  <si>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</si>
  <si>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</si>
  <si>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</si>
  <si>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</si>
  <si>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</si>
  <si>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</si>
  <si>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</si>
  <si>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</si>
  <si>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</si>
  <si>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</si>
  <si>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</si>
  <si>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</si>
  <si>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</si>
  <si>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</si>
  <si>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</si>
  <si>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</si>
  <si>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</si>
  <si>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</si>
  <si>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</si>
  <si>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</si>
  <si>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</si>
  <si>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</si>
  <si>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</si>
  <si>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</si>
  <si>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</si>
  <si>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</si>
  <si>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</si>
  <si>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</si>
  <si>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</si>
  <si>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</si>
  <si>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</si>
  <si>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</si>
  <si>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</si>
  <si>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</si>
  <si>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</si>
  <si>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</si>
  <si>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</si>
  <si>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</si>
  <si>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</si>
  <si>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</si>
  <si>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</si>
  <si>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</si>
  <si>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</si>
  <si>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</si>
  <si>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</si>
  <si>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</si>
  <si>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</si>
  <si>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</si>
  <si>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</si>
  <si>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</si>
  <si>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</si>
  <si>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</si>
  <si>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</si>
  <si>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</si>
  <si>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</si>
  <si>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</si>
  <si>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</si>
  <si>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</si>
  <si>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</si>
  <si>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</si>
  <si>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</si>
  <si>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</si>
  <si>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</si>
  <si>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</si>
  <si>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</si>
  <si>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</si>
  <si>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</si>
  <si>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</si>
  <si>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</si>
  <si>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</si>
  <si>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</si>
  <si>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</si>
  <si>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</si>
  <si>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</si>
  <si>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</si>
  <si>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</si>
  <si>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</si>
  <si>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</si>
  <si>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</si>
  <si>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</si>
  <si>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</si>
  <si>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</si>
  <si>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</si>
  <si>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</si>
  <si>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</si>
  <si>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</si>
  <si>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</si>
  <si>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</si>
  <si>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</si>
  <si>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</si>
  <si>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</si>
  <si>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</si>
  <si>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</si>
  <si>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</si>
  <si>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</si>
  <si>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</si>
  <si>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</si>
  <si>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</si>
  <si>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</si>
  <si>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</si>
  <si>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</si>
  <si>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</si>
  <si>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</si>
  <si>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</si>
  <si>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</si>
  <si>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</si>
  <si>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</si>
  <si>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</si>
  <si>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</si>
  <si>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</si>
  <si>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</si>
  <si>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</si>
  <si>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</si>
  <si>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</si>
  <si>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</si>
  <si>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</si>
  <si>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</si>
  <si>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</si>
  <si>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</si>
  <si>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</si>
  <si>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</si>
  <si>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</si>
  <si>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</si>
  <si>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</si>
  <si>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</si>
  <si>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</si>
  <si>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</si>
  <si>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</si>
  <si>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</si>
  <si>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</si>
  <si>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</si>
  <si>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</si>
  <si>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</si>
  <si>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</si>
  <si>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</si>
  <si>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SqM</t>
  </si>
  <si>
    <t>CuM.</t>
  </si>
  <si>
    <t>Sqm</t>
  </si>
  <si>
    <t>Mtr.</t>
  </si>
  <si>
    <t>Each</t>
  </si>
  <si>
    <t>mtr</t>
  </si>
  <si>
    <t>set</t>
  </si>
  <si>
    <t>each</t>
  </si>
  <si>
    <t>pts</t>
  </si>
  <si>
    <t>Supplying, fitting and fixing pedestal of approved make for wash basin (white)</t>
  </si>
  <si>
    <t>Mtr</t>
  </si>
  <si>
    <t>Set</t>
  </si>
  <si>
    <t>Qntl</t>
  </si>
  <si>
    <t>Cum</t>
  </si>
  <si>
    <t>Civil works</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</si>
  <si>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(a)  Depth of excavation not execeeding 1,500 mm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</si>
  <si>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(b)Depth of excavation for additional depth beyond 1,500 mm. and upto 3,000 mm. but not requiring shoring</t>
  </si>
  <si>
    <t>Single brick flat soling of picked jhama bricks including ramming and dressing bed to proper level, and filling joints with powered or local sand.</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</si>
  <si>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(A) AT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</si>
  <si>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(B) AT FIRST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</si>
  <si>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(A) AT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</si>
  <si>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(B) AT FIRST FLOOR</t>
  </si>
  <si>
    <t xml:space="preserve">Brick work with 1st class bricks in cement mortar (1:6) in Super Structure ,Ground Floor
</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</si>
  <si>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</si>
  <si>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MT</t>
  </si>
  <si>
    <t>Labour for Chipping of concrete surface before taking up Plastering work.</t>
  </si>
  <si>
    <t>INR  Three Hundred &amp; Twenty Two  Only</t>
  </si>
  <si>
    <t>INR  Five Hundred &amp; Sixty  Only</t>
  </si>
  <si>
    <t>INR  Five Hundred &amp; Eighty One  Only</t>
  </si>
  <si>
    <t>INR  Ninety Six Only</t>
  </si>
  <si>
    <t>INR  One Hundred &amp; Fifty  Only</t>
  </si>
  <si>
    <t>Supplying, fitting and fixing 10 litre P.V.C. low-down cistern conforming to I.S. specification with P.V.C. fittings complete,C.I. brackets including two coats of painting to bracket etc.White</t>
  </si>
  <si>
    <t>Surface Dressing of the ground in any kind of soil including removing vegetation inequalities not exceeding 15 cm depth and disposal of the rubbish within a lead upto 75 m as directed.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</si>
  <si>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</si>
  <si>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Fixing only single /twin fluorescent light fitting complete with all accessories directly on wall/ceiling/HW round block and suitable size of MS fastener</t>
  </si>
  <si>
    <t>Supplying &amp; fixing earth busbar of galvanized (Hot Dip) MS flat 25 mm x 6 mm on wall having clearance of 6 mm from wall including providing drilled holes on the busbar complete with GI bolts, nuts, washers, spacing insulators etc. as required</t>
  </si>
  <si>
    <t>Earth work in filling in foundation trenches or plinth with good earth, in layer not exceeding 150mm including watering and ramming etc. layer by layer complete a) With earth obtained from excavation of foundation.</t>
  </si>
  <si>
    <t>Removal of rubbish,earth etc.from the working site and disposal of thesame beyond the compound, inconformity with the Municipal/Corporation Rules for such disposal,loading in to truckand cleaning the site in all respect as per direction of Engineer in charge</t>
  </si>
  <si>
    <t>(A) Filling in foundation or plinth by silver sand in layers not exceeding 150 mm as directed and consolidating the same by thorough saturation with water, ramming complete including the cost of supply of sand. (payment to be made on measurement of finished quantity)</t>
  </si>
  <si>
    <t>(I) Cement concrete with graded stone ballast (40 mm size excluding shuttering) In ground floor (B)With pakur  Variety 1:3:6</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</si>
  <si>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(A) AT GROUND FLOOR</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</si>
  <si>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(B) AT FIRST FLOOR</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</si>
  <si>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SECOND FLOOR</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</si>
  <si>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Third Floor ( Reservour)</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</si>
  <si>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SECOND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</si>
  <si>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Third Floor ( Reservour)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</si>
  <si>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SECOND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</si>
  <si>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Third Floor ( Reservour) </t>
  </si>
  <si>
    <t>Brick work with 1st class bricks in cement mortar (1:6) GL TO PL(a) In foundation and plinth</t>
  </si>
  <si>
    <t xml:space="preserve">125 mm. thick brick work with 1st class bricks in cement mortar (1:4)in Super Structure
Ground Floor                </t>
  </si>
  <si>
    <t xml:space="preserve">125 mm. thick brick work with 1st class bricks in cement mortar (1:4)in Super Structure
FIRST FLOOR   </t>
  </si>
  <si>
    <t xml:space="preserve">125 mm. thick brick work with 1st class bricks in cement mortar (1:4)in Super Structure
Second Floor          </t>
  </si>
  <si>
    <t xml:space="preserve">125 mm. thick brick work with 1st class bricks in cement mortar (1:4)in Super Structure
Third Floor              </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</si>
  <si>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</si>
  <si>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Malayasian FIRST  FLOOR </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</si>
  <si>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Malayasian SECOND  FLOOR </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</si>
  <si>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MalayasianTHIRD  FLOOR </t>
  </si>
  <si>
    <t>Supplying solid flush type doors of commercial quality, the timber frame consisting of top and bottom rails and side styles of well seasoned timber 65mm wideeach and the entire frame ...... including fitting, fixing shutters inposition but excluding the cost of hinges andother fittings in ground floor.(a) 35 mm thick shutters (single leaf) in Ground Floor</t>
  </si>
  <si>
    <t>Supplying solid flush type doors of commercial quality, the timber frame consisting of top and bottom rails and side styles of well seasoned timber 65mm wideeach and the entire frame ...... including fitting, fixing shutters inposition but excluding the cost of hinges andother fittings in ground floor.(a) 35 mm thick shutters (single leaf) in First Floor</t>
  </si>
  <si>
    <t>Supplying solid flush type doors of commercial quality, the timber frame consisting of top and bottom rails and side styles of well seasoned timber 65mm wideeach and the entire frame ...... including fitting, fixing shutters inposition but excluding the cost of hinges andother fittings in ground floor.(a) 35 mm thick shutters (single leaf) in Second Floor</t>
  </si>
  <si>
    <t>Supplying solid flush type doors of commercial quality, the timber frame consisting of top and bottom rails and side styles of well seasoned timber 65mm wideeach and the entire frame ...... including fitting, fixing shutters inposition but excluding the cost of hinges andother fittings in ground floor.(a) 35 mm thick shutters (single leaf) in Third Floor</t>
  </si>
  <si>
    <t>Supplying, fitting &amp; fixing fibre reinforced polymer (FRP) Composite door shutters as per approved design with glass fibre reinforced plastic mould......ence and Technology (DST) to satisfy IS:4020 door testing performance criteria (32 MM THK)
GROUND FLOOR</t>
  </si>
  <si>
    <t>SQM</t>
  </si>
  <si>
    <t xml:space="preserve">Supplying, fitting &amp; fixing fibre reinforced polymer (FRP) Composite door shutters as per approved design with glass fibre reinforced plastic mould......ence and Technology (DST) to satisfy IS:4020 door testing performance criteria (32 MM THK)
FIRST FLOOR     </t>
  </si>
  <si>
    <t>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(66MM X 90 MM)
GROUND FLOOR</t>
  </si>
  <si>
    <t>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(66MM X 90 MM)
FIRST FLOOR</t>
  </si>
  <si>
    <t>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(66MM X 90 MM)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</si>
  <si>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 b) 10 mm thick plaster. Ceiling Plaster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</si>
  <si>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 b) 10 mm thick plaster. Ceiling Plaster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</si>
  <si>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 b) 10 mm thick plaster. Ceiling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</si>
  <si>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 b) 10 mm thick plaster. Ceiling Plaster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</si>
  <si>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plaster(Outside)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</si>
  <si>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plaster(Outside)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</si>
  <si>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plaster(Outside)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</si>
  <si>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plaster(Outside)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</si>
  <si>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plaster(Inside)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</si>
  <si>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plaster(Inside)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</si>
  <si>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plaster(Inside)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</si>
  <si>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plaster(Inside)
THIRD FLOOR</t>
  </si>
  <si>
    <t>Neat Cement Punning above 1.5mm thick in Wall dado,Window Sill Floor and Drain etc Note Cement 0.152 cum 100 Sqmts</t>
  </si>
  <si>
    <t>White washing including cleaning and smoothening surface thoroughly.(b)In all Floors  Three coats
 Inside. (on new works only).</t>
  </si>
  <si>
    <t>Rendering the surface of walls and ceiling with white cement based wall putty of approved make and brand(1.5mm thick/</t>
  </si>
  <si>
    <t xml:space="preserve">Acrylic Distemper to interior wall , celing with a coat of solvent based interior grade acrylic primer (as per manufacture"s specification) including cleaning and smoothening of surface.                                  TWO COATS </t>
  </si>
  <si>
    <t xml:space="preserve">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
Ground Floor (External surface)
</t>
  </si>
  <si>
    <t xml:space="preserve">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
First Floor (External surface)
</t>
  </si>
  <si>
    <t xml:space="preserve">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
Second Floor (External surface)
</t>
  </si>
  <si>
    <t xml:space="preserve">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
Third Floor (External surface)
</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</si>
  <si>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Normal Acrylic Emulsion
Ground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</si>
  <si>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Normal Acrylic Emulsion
First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</si>
  <si>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Normal Acrylic Emulsion
Second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</si>
  <si>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Normal Acrylic Emulsion
Third Floor (External surface)</t>
  </si>
  <si>
    <t>Primming One coat on Timber or Plaster surface with Synthetic Oil bound Primer of approved Quality inclusing smooting surface by sand Papering etc</t>
  </si>
  <si>
    <t xml:space="preserve">(A)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 </t>
  </si>
  <si>
    <t>(b) Priming one coat on steel or other metal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</si>
  <si>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necessaryb) iv)  On Steel and other  Metal Surface Two coat  with any shade except white</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</si>
  <si>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Ground Floor </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</si>
  <si>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First Floor </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</si>
  <si>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Second Floor </t>
  </si>
  <si>
    <t>18 mm. to 22 mm. thick, kota stone slab setting 20 mm thick (avg) cement mortar (1:4) in floor, stair &amp; lobby including pointing in cement slurry with admixture of pigmentmatching the stone shade, including grinding&amp; polishing as per direction of Engineer - in -charge to match with the existing work.[Slurry for bedding @ 4.4 kg/Sq.m andpointing @2.0 kg/Sq.m]Extra cost of labour for prefinished and premoulded Nosing to treads of steps,
GROUND FLOOR</t>
  </si>
  <si>
    <t>18 mm. to 22 mm. thick, kota stone slab setting 20 mm thick (avg) cement mortar (1:4) in floor, stair &amp; lobby including pointing in cement slurry with admixture of pigmentmatching the stone shade, including grinding&amp; polishing as per direction of Engineer - in -charge to match with the existing work.[Slurry for bedding @ 4.4 kg/Sq.m andpointing @2.0 kg/Sq.m]Extra cost of labour for prefinished and premoulded Nosing to treads of steps,
FIRST FLOOR</t>
  </si>
  <si>
    <t>18 mm. to 22 mm. thick, kota stone slab setting 20 mm thick (avg) cement mortar (1:4) in floor, stair &amp; lobby including pointing in cement slurry with admixture of pigmentmatching the stone shade, including grinding&amp; polishing as per direction of Engineer - in -charge to match with the existing work.[Slurry for bedding @ 4.4 kg/Sq.m andpointing @2.0 kg/Sq.m]Extra cost of labour for prefinished and premoulded Nosing to treads of steps,
SECOND FLOOR</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</si>
  <si>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 pigments matching the stone shadeincluding grinding and polishing all complete as per direction of Engineer-in-charge including cost of materials, labour, scaffolding, staging, curing complete.[Using cement slurry for bedding @4.4 kg/Sq.m and for jointing @1.8 kg/Sq.m]
GROUND FLOOR</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</si>
  <si>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 pigments matching the stone shadeincluding grinding and polishing all complete as per direction of Engineer-in-charge including cost of materials, labour, scaffolding, staging, curing complete.[Using cement slurry for bedding @4.4 kg/Sq.m and for jointing @1.8 kg/Sq.m]
FIRST FLOOR</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</si>
  <si>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 pigments matching the stone shadeincluding grinding and polishing all complete as per direction of Engineer-in-charge including cost of materials, labour, scaffolding, staging, curing complete.[Using cement slurry for bedding @4.4 kg/Sq.m and for jointing @1.8 kg/Sq.m]
SECOND FLOOR</t>
  </si>
  <si>
    <t>Extra cost of labour for prefinished &amp; premoulded nosing to trades of steps,railing,window sill etc of cota stone</t>
  </si>
  <si>
    <t>RM</t>
  </si>
  <si>
    <t>Extra cost of labour for grinding kota stone floor in trades &amp; riser of steps</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</si>
  <si>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With application slurry @1.75 kg/ Sq.m, 20 mm sand cement mortar (1:4) &amp; 2 mm thick cement slurry at back side of tiles, 0.2 kg/ Sq.m white cement for joint filling with pigment.
(B) Light Colour
GROUND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</si>
  <si>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FLOOR
Ground Floor Floor tiles fixing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</si>
  <si>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FLOOR
First Floor Floor tiles fixing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</si>
  <si>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FLOOR
Second Floor Floor tiles fixing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</si>
  <si>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(1:3)  20 mm thick &amp; 2 mm thick cement slurry at back side of tiles using cement @ 2.91 Kg/Sq.m &amp; joint filling using white cement slurry @ 0.20kg/Sq.m (a) Area of each tile upto 0.09 Sq.m (i) Coloured decorative WALL
Ground Floor Wall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</si>
  <si>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(1:3)  20 mm thick &amp; 2 mm thick cement slurry at back side of tiles using cement @ 2.91 Kg/Sq.m &amp; joint filling using white cement slurry @ 0.20kg/Sq.m (a) Area of each tile upto 0.09 Sq.m (i) Coloured decorative WALL
First Floor Wall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</si>
  <si>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(1:3)  20 mm thick &amp; 2 mm thick cement slurry at back side of tiles using cement @ 2.91 Kg/Sq.m &amp; joint filling using white cement slurry @ 0.20kg/Sq.m (a) Area of each tile upto 0.09 Sq.m (i) Coloured decorative WALL
Second Floor Wall tiles fixing</t>
  </si>
  <si>
    <t>Galvanised corrugated iron sheet work (excluding the supporting frame work) fitted and fixed with 10 mm. dia J or L hook-bolts, limpet and bitumen washers and putty complete with 150 mm. end lap and one corrugation minimum side lap.
(Payment to be made on area of finished work)(GCI sheet to
be supplied by contractor) (i) In Roof:-
b) With 0.63 mm thick sheet</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</si>
  <si>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1868-1983, fitted with all other accessories viz. PVC roller, EPDM gasket, maruti lock, screws etc. including labour charges for fitting &amp; fixing of aluminium 2-track/3-track sliding window with fixing of glass (excluding cost of glass) all complete as per architectural drawings and direction of Engineer-in-charge. 10-12 Micron thickness Annodizing film
Natural white
For 2-Track window : Members for Bottom frame @ 0.875 Kg per Mtr. and for Top and Side frame @ 0.778 Kg per Mtr. and for shutter Bottom and Top member @ 0.472 Kg per Mtr., Style side member @ 0.493 Kg per Mtr. and Interlock member @ 0.612 Kg per Mtr.
For 3-Track window : Members for Bottom frame @ 1.233 Kg per Mtr. and for Top and Side frame @ 1.067 Kg per Mtr. and for shutter Bottom and Top member @ 0.472 Kg per Mtr., Style side member @ 0.493 Kg per Mtr. and Interlock member @ 0.612 Kg per Mtr.
[Note : for estimate purpose construction wing may consider weight of 2- track Aluminium window @ 5.5 Kg per Sq.M.and 3-track Aluminium window @ 6.5 Kg per Sq.M]
2 Track Sliding Window</t>
  </si>
  <si>
    <t>Kg</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</si>
  <si>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1868-1983, fitted with all other accessories viz. PVC roller, EPDM gasket, maruti lock, screws etc. including labour charges for fitting &amp; fixing of aluminium 2-track/3-track sliding window with fixing of glass (excluding cost of glass) all complete as per architectural drawings and direction of Engineer-in-charge. 10-12 Micron thickness Annodizing film
Natural white
For 2-Track window : Members for Bottom frame @ 0.875 Kg per Mtr. and for Top and Side frame @ 0.778 Kg per Mtr. and for shutter Bottom and Top member @ 0.472 Kg per Mtr., Style side member @ 0.493 Kg per Mtr. and Interlock member @ 0.612 Kg per Mtr.
For 3-Track window : Members for Bottom frame @ 1.233 Kg per Mtr. and for Top and Side frame @ 1.067 Kg per Mtr. and for shutter Bottom and Top member @ 0.472 Kg per Mtr., Style side member @ 0.493 Kg per Mtr. and Interlock member @ 0.612 Kg per Mtr.
[Note : for estimate purpose construction wing may consider weight of 2- track Aluminium window @ 5.5 Kg per Sq.M.and 3-track Aluminium window @ 6.5 Kg per Sq.M]
3 Track Sliding Window</t>
  </si>
  <si>
    <t>Supplying, fitting &amp; fixing of partly glazed partly panelled or fully glazed single leaf Aluminium swing door of all aluminium sections viz door frame ( top and side frame), shutter( top rail, bottom rail, lock rail, door vertical) , glazing clip made of Aluminium Alloy Extrusions conforming to IS: 733-1983 and IS: 1285-1975, annodized conforming to IS:1868- 1983, fitted with all other accessories viz. EPDM gusket, cleat, angle screws etc. including labour charges for fitting and fixing of aluminium door with door spring, /aluminium hinges, glass / Panel board all complete as per architectural drawings and direction of Engineer-incharge. ( Excluding cost of glass/ panel board, door spring/ Al hinges, door closer, door stoper, handle, tower bolt and locking arrangment etc) 10-12 Micron thickness Annodizing film
Natural white
(unit wt of to Top &amp; side frame @1.366 kg/m ; top rail @ 1.296 kg/m; bottom rail @ 1.974 kg/m; lock rail @ 1.590 kg/m; door vertical @ 1.412 kg/m; glazing clip @ 0.167 kg/m. )
[Note : for estimate purpose construction wing may consider weight of Aluminium door @ 9.0 Kg per Sq.M]
Aluminium swing door</t>
  </si>
  <si>
    <t>Supplying bubble free float glass of approved make &amp; brand conforming to IS:2835-1987
6 mm thick coloured/tinted/smoke glass.</t>
  </si>
  <si>
    <t>Two point nose aluminium handle including fitting and fixing.</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</si>
  <si>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</si>
  <si>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First floor.</t>
  </si>
  <si>
    <t xml:space="preserve">Supplying best Indian sheet glass panes set in putty and fitted and fixed with nails and putty complete. (In all floors for internal wall &amp; upto 6 m height for external wall) 
ii) 4 mm thick. </t>
  </si>
  <si>
    <t xml:space="preserve">Extra for fixing glass panes in steel window.  </t>
  </si>
  <si>
    <t>steel peg stay 300 mm long including fitting and fixing.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</si>
  <si>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</si>
  <si>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</si>
  <si>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a) M.S.or W.I. Ornamental grill of approved design joints continuously welded with M.S,W.I. Flats and bars of windows, railing etc. fitted and fixed with necessary screws and lugs in ground floor.(i) Grill weighing above 16 Kg./sq. mtr.
Second Floor</t>
  </si>
  <si>
    <t>M.S. gate of Jail type as per approved design made of strong M.S.framework, intermediate stiffeners and round/square bars orangles .....arrangements ,fitting and fixing complete as per direction of the Engineer-in- charge. In ground floor</t>
  </si>
  <si>
    <t>Locking arrangement for Jail Type doors including supplying fitting and fixing in position complite as per approved design.</t>
  </si>
  <si>
    <t>Collapsible gate with 40mm x 40mm x 6mm Tee as top and bottom guide rail, 20mm x 10mm x 2mm vertical channels 100mm apart in fully stretched position 20mm x 5mm M.S. flats as .....etc. in walls, floors etc. and making good damages complete.  IN GROUND FLOOR</t>
  </si>
  <si>
    <t>sqmt</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</si>
  <si>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</si>
  <si>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</si>
  <si>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i) Iron hasp bolt of approved quality fitted and fixed complete (oxidised) with 16mm dia rod with centre bolt and round fitting.250mm long</t>
  </si>
  <si>
    <t>(ii) Anodised aluminium floor door stopper</t>
  </si>
  <si>
    <t>Godrej  Hydraulic door closer fitted and fixed complete.Medium Type</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</si>
  <si>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</si>
  <si>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complete:(a) With continuous plate base (Hexagonal / Round rod)(v) 125 mm grip x 12 mm dia rod.</t>
  </si>
  <si>
    <t>Providing waterproofing treatment over concrete roof surface (old or new) by the application of two coats of slurry prepared with latex of approved brand, water and cement in the proportion of (LP.W. Cement - 1:4:6) by volume, with brush in a time gap of minimum 4(four) hours volume, with brush in a time gap of minimum 4(four) hours to 14(fourteen) hours between the two layers, laying 20mm thick and sand and cement consolidated plaster (1:4) admixed with Plastocrete Super of approved brand 0.2%by weight of cement, laying flat 1st class Brick Bats / Bricks over the mortar keeping a gap of 10-20 mm between two bats, filling the vertical joints with the aforesaid mortar, providing a second layer of 20 mm thick sand and cement plaster (1:4) admixed with Plastocrete Super as above over the brick layer, the top surface of the treatment should be chequered to provide the antistrip property. (a) By Bricks (cement 25.66 kg/ Sq.m)</t>
  </si>
  <si>
    <t>Anti termite treatment  to the top surface of the consolidated earth within plinth walls with chemical emulsion by admixing chloropyrofos emulsifable concentrates (1% concentration) ..... described in para 6.4 of code IS-6313 (part -II) 1981. (Mode of measurement will be per sq.m. of plan area of plinth treated.</t>
  </si>
  <si>
    <t>Supplying fitting and fixing 600 mm (+/- 30 mm) diametre R.B.T (Reinforced Barbed Tape) Concertina fencing on wall top using concertina coils stretched to approx. 6 meters length at site clipped with two nos. of horizontal R.B.T strands which will be tensioned and fixed with the vertical M.S angle iron posts by means of security fasteners (such as 'C' clips, R.B.T clips etc. (The rate is exclusive of the cost of posts)</t>
  </si>
  <si>
    <t>Supplying, fitting galvanised 3 ply 12 gauge / 4 points line of barbed wire in fencing (holes already made in the body of the post) or fixed by staples tightening and fixing the wires in taut condition with straining bolts including the cost of cutting and of lapping joints in the wire as necessary but excluding the cost of galvanised staples,straining bolt and binding wire where necessary.
Payment to be made on the length of individual lines of wire.)</t>
  </si>
  <si>
    <t>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 For structural members of specified sections weighing less than 22.5 Kg./m
M.S Angle (50x50x6). unit wt of 50x50x6 Angle section @4.5 kg/m</t>
  </si>
  <si>
    <t>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Barbed wire</t>
  </si>
  <si>
    <t>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bolts)(a) Galvanised wire 9 to 12 BWG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</si>
  <si>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mm(Main Riser)</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</si>
  <si>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32mm(Roof ring)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</si>
  <si>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mm(Internal)</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</si>
  <si>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mm(Vertical)</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</si>
  <si>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For Concealed work
15 mm </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</si>
  <si>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 </t>
  </si>
  <si>
    <t>Supplying, fitting and fixing Peet's valve fullway gunmetal standard pattern best quality of approved brand bearing I.S.I. marking with fittings (tested to 21 kg per sq. cm.).
40mm</t>
  </si>
  <si>
    <t>Supply of UPVC pipes (B Type) and fittings conforming to IS-13592-1992
(a) Fittings (110 MM)
32mm</t>
  </si>
  <si>
    <t>Supply of UPVC pipes (B Type) and fittings conforming to IS-13592-1992
(a) Fittings (110 MM)
25mm</t>
  </si>
  <si>
    <t>Supplying, fitting and fixing Anglo-Indian W.C. in white glazed vitreous china ware of approved make complete in position with necessary bolts, nuts etc. Hindware/Parryware/Cera, made (a) With 'P' trap</t>
  </si>
  <si>
    <t>Supplying, fitting and fixing Closet seat of approved make with lid and C.P.hinges, rubber buffer and brass screws complete.(b) Anglo Indian (ii) Plastic (hallow type) white</t>
  </si>
  <si>
    <t>Supplying, fitting and fixing approved brand 32 mm dia. P.V.C. waste pipe, with coupling at one end fitted with necessary clamps.  1050 mm long</t>
  </si>
  <si>
    <t xml:space="preserve">Supplying, fitting and fixing vitreous china best quality approved make  wash basin with C.I. brackets on 75 mm X 75 mm wooden blocks, C.P. waste fittings of 30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 </t>
  </si>
  <si>
    <t>Supplying, fitting and fixing towel rail with two brackets.       (a) C.P. over brass 25 mm dia. and 600 mm long</t>
  </si>
  <si>
    <t>Supplying, fitting and fixing best quality Indian make mirror 5.5 mm thick with silvering as per I.S.I. specifications supported on fibre glass frame of any colour, frame size 550 mm X 400 mm</t>
  </si>
  <si>
    <t>Supplying ,fitting and fixing bib cock or stop cock.
(e) PTMT (Polytetra methylene terephthalate)StopCock (Prayag or Equivalent) 15 mm</t>
  </si>
  <si>
    <t>Supplying ,fitting and fixing bib cock or stop cock.
Chromium plated Concealed stop cock (Equivalent to code no. 514(A) &amp; model - tropical /sumthing special of ESSCO or similar brand</t>
  </si>
  <si>
    <t>Supplying ,fitting and fixing bib cock or stop cock.
(a) (i) Chromium plated Bib Cock short body (Equivalent to Code No. 511 &amp; Model - Tropical / Sumthing Special of ESSCO or similar).</t>
  </si>
  <si>
    <t>Supplying ,fitting and fixing bib cock or stop cock.
(d) (i) Chromium plated angular Stop Cock with wall flange (Equivalent to Code No. 5053 &amp; Model - Florentine of Jaquar or similar).</t>
  </si>
  <si>
    <t>Supplying, Fitting , Fixing approved brand P.V.C CONNECTOR white flexible , with both ends coupling with heavy brass C.P. Nut , 15 mm Dia    900 mm Long</t>
  </si>
  <si>
    <t>Supplying, fitting and fixing shower of approved brand and make.
(I) Chromium plated round showr with revolving joint 100 mm dia with rubid cleaning system (equivalent to code no. 542(N) &amp; model - tropical / sumthing special of ESSCO or similar brand</t>
  </si>
  <si>
    <t xml:space="preserve">Supply of UPVC pipes (B Type) and fittings conforming to IS-13592-1992
Single Socketed 3 Mtr. Length
110 mm </t>
  </si>
  <si>
    <t>Supply of UPVC pipes (B Type) and fittings conforming to IS-13592-1992
 Fittings
Door Tee (110 mm)</t>
  </si>
  <si>
    <t>Supply of UPVC pipes (B Type) and fittings conforming to IS-13592-1992
 Fittings
Bend 87.5 dig.(110 MM)</t>
  </si>
  <si>
    <t>Supply of UPVC pipes (B Type) and fittings conforming to IS-13592-1992
 Fittings
 Door Bend 110 mm</t>
  </si>
  <si>
    <t xml:space="preserve">Supply of UPVC pipes (B Type) and fittings conforming to IS-13592-1992
 Fittings
 Vent Cowl 110 mm </t>
  </si>
  <si>
    <t>Supply of UPVC pipes (B Type) and fittings conforming to IS-13592-1992
 Fittings
Pipe Clip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</si>
  <si>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
</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</si>
  <si>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</si>
  <si>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Supplying, fitting and fixing Flat back urinal (half stall urinal) in white  vitreous chinaware of approved make in position with brass screws on 75 mm X 75 mm X 75 mm wooden blocks complete.
(i) 635 mm X 395 mm X 420 mm</t>
  </si>
  <si>
    <t>Supplying, fitting and fixing C.I. round grating.
(ii)  150 mm</t>
  </si>
  <si>
    <t>Supplying, fitting and fixing C.I. square jalli.
(ii)  150 mm</t>
  </si>
  <si>
    <t>Supplying fitting fixing PTMT smart shelf of approved make of size 300 mm</t>
  </si>
  <si>
    <t>Suppling fitting fixing soap holder a)PTMT (Prayag or Equivelent)</t>
  </si>
  <si>
    <t>Supplying P.V.C. water storage tank of approved quality with closed top
with lid (Black) - Multilayer
(d) 2000 litre capacity</t>
  </si>
  <si>
    <t>Labour for hoisting plastic water storage tank. (ii) Above 1500 litre upto 5000 litre capacity. Upto 3rd storey from G.L.</t>
  </si>
  <si>
    <t xml:space="preserve">Labour for punching hole in plastic water storage tank upto 50 mm dia </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</si>
  <si>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</si>
  <si>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i) With Pakur variety (SAIL/TATA/RINL)
 For 100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</si>
  <si>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i) With Pakur variety (SAIL/TATA/RINL)
 For 50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</si>
  <si>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i) With Pakur variety (SAIL/TATA/RINL)
 For 20 users</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</si>
  <si>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For-SAIL/TATA/RINL</t>
  </si>
  <si>
    <t xml:space="preserve">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  150 mm dia. boring etc. for top enlargement
</t>
  </si>
  <si>
    <t xml:space="preserve">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80 mm dia. boring etc
</t>
  </si>
  <si>
    <t xml:space="preserve">Supply of PVC pipes &amp; fittings (medium duty) conforming to ASTMD - 1785 and threaded to match with GI Pipes as per IS : 1239 (Part - I).   
80 mm dia </t>
  </si>
  <si>
    <t>Supply of PVC pipes &amp; fittings (medium duty) conforming to ASTMD - 1785 and threaded to match with GI Pipes as per IS : 1239 (Part - I).    
150 mm dia</t>
  </si>
  <si>
    <t xml:space="preserve">Supplying PVC strainer of approved make with adapter conforming to I.S.12818 specifications.        
80 mm dia.                                                                                     </t>
  </si>
  <si>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t>
  </si>
  <si>
    <t>day</t>
  </si>
  <si>
    <t xml:space="preserve">Labour for making arrangement for showing verticality test including the cost for hire charges of tools and plants, scafolding, labour etc. all complete.       
</t>
  </si>
  <si>
    <t>LS</t>
  </si>
  <si>
    <t xml:space="preserve">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
</t>
  </si>
  <si>
    <t>Cu. m</t>
  </si>
  <si>
    <t xml:space="preserve">Packing annular space between the outside of the housing pipe and the bore with puddled clay balls of approved size as per direction of the Engineer-in-charge with cost of all materials and labour complete.
</t>
  </si>
  <si>
    <t xml:space="preserve">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t>
  </si>
  <si>
    <t xml:space="preserve">Supply of PVC Reducing Socket (150 mm x 80 mm)
 </t>
  </si>
  <si>
    <t xml:space="preserve">Supplying, fitting and fixing G.I. cap at top
150 mm
</t>
  </si>
  <si>
    <t xml:space="preserve">80 mm dia G.I. plug of approved make conforming to I.S. specifications.
</t>
  </si>
  <si>
    <t>Holding clamp for 150 mm dia tube well casing fabricated by 50mmx6mm MS Flat with necessary nuts,bolts and washers &amp; painting</t>
  </si>
  <si>
    <t>Centre Guide of approved quality and size (40mmx8mm thick) of L=1mtr.</t>
  </si>
  <si>
    <t>Geophysical investigation of the acquifer by electrologging system with all tools and plants as necessary including supply of necessary report.</t>
  </si>
  <si>
    <t>each test</t>
  </si>
  <si>
    <t xml:space="preserve">Supplying, fitting and fixing G.I. pipes of TATA make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65 mm dia Medium Quality (For Vertical column pipe &amp; upto Header)
</t>
  </si>
  <si>
    <t>Supplying, fitting and fixing PVC pipes for underground work of approved make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A) 50mm dia (From header to different Bldg.)</t>
  </si>
  <si>
    <t xml:space="preserve">Supply &amp; fixing 50 mm dia Gun metal Non-Return valve(ISI) 
 </t>
  </si>
  <si>
    <t>BI01010001010000000000000515BI0100001296</t>
  </si>
  <si>
    <t xml:space="preserve">Supply &amp; fixing 50 mm dia G.I.Peets Valve(ISI)(Tested 21 kg per cm)
</t>
  </si>
  <si>
    <t>BI01010001010000000000000515BI0100001297</t>
  </si>
  <si>
    <t xml:space="preserve">Supply of 100 mm x 65 mm dia PVC Reducing Tee (For header) 
</t>
  </si>
  <si>
    <t>BI01010001010000000000000515BI0100001298</t>
  </si>
  <si>
    <t xml:space="preserve">Supply of 100mm dia PVC nipple short piece 150mm long  
</t>
  </si>
  <si>
    <t>BI01010001010000000000000515BI0100001299</t>
  </si>
  <si>
    <t xml:space="preserve">Supply of 100mm dia PVC end plug    
</t>
  </si>
  <si>
    <t>BI01010001010000000000000515BI0100001300</t>
  </si>
  <si>
    <t xml:space="preserve">Supply of 65 mm x 50 mm dia PVC Reducing socket (For delivery Line from header)   
</t>
  </si>
  <si>
    <t>BI01010001010000000000000515BI0100001301</t>
  </si>
  <si>
    <t xml:space="preserve">Supply of 50 mm dia PVC Union
</t>
  </si>
  <si>
    <t>BI01010001010000000000000515BI0100001302</t>
  </si>
  <si>
    <t xml:space="preserve">Supply of 50 mm dia PVC Flange
</t>
  </si>
  <si>
    <t>BI01010001010000000000000515BI0100001303</t>
  </si>
  <si>
    <t>pair</t>
  </si>
  <si>
    <t xml:space="preserve">Making holes on wall &amp; mending good the damages to original finish  </t>
  </si>
  <si>
    <t>BI01010001010000000000000515BI0100001304</t>
  </si>
  <si>
    <t xml:space="preserve">Construction of 200mm x 200mm x 900mm high brick pillars with cement plastering for supporting the G.I. pipe from tube well to header  </t>
  </si>
  <si>
    <t>BI01010001010000000000000515BI0100001305</t>
  </si>
  <si>
    <t xml:space="preserve">Supply &amp; fixing holding clamp fabricated by 50mm x 6mm with necy. Nuts, bolts &amp; washers for holding the the column pipe ( 65 mm dia.)
       </t>
  </si>
  <si>
    <t>BI01010001010000000000000515BI0100001306</t>
  </si>
  <si>
    <t>pairs</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</si>
  <si>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</si>
  <si>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BI01010001010000000000000515BI0100001307</t>
  </si>
  <si>
    <t>BI01010001010000000000000515BI0100001308</t>
  </si>
  <si>
    <t>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(b) For each additional Depth of 150mm and part thereof.</t>
  </si>
  <si>
    <t>BI01010001010000000000000515BI0100001309</t>
  </si>
  <si>
    <t>Construction of granular sub-base by providing graded material, mixing by mix in place method with Rotavator at OMC, spreading in uniform layers with Motor grader on prepared surface in proper grade and camber, compacting with vibratory roller to achieve the desired density, including lighting, guarding, barricading, including cost of all materials, machinery, tools and plants including cost of quality control complete as per Clause 401 of Specifications for Road &amp; Bridge Works of MoRT&amp;H (5th Revision).
(v) Grading – V (By Mix in place method)
Add cost at site of 1.28 m³ of the materials as per specified Grading vide Table 3.3‐1 of Section 3 to arrive at the complete rate.</t>
  </si>
  <si>
    <t>BI01010001010000000000000515BI0100001310</t>
  </si>
  <si>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(iii) Grading-II Aggregate (53 mm to 22.4 mm) Using Stone Screening Type B (11.2 mm)
B. Manual Means</t>
  </si>
  <si>
    <t>BI01010001010000000000000515BI0100001311</t>
  </si>
  <si>
    <t>80 mm thick interlocking designer concrete paver block M-40 grade formedium-traffic zone &amp; utility cuts on arterial roads etc. as per IS: 15658-2006 (over 20-40 mm medium sand bed on 250mm thk WBM/ WMM base course &amp;250 mm thk bound gnaular/ granular sub-base course &amp; filling the interstices ofblocks with fine sand by brooming &amp; subsequent watering including cost ofsand for sand bed but excluding cost of base, sub-base course &amp; subgradepreparation.) complete as per direction of Engineer-
Coloured Decorative</t>
  </si>
  <si>
    <t>BI01010001010000000000000515BI0100001312</t>
  </si>
  <si>
    <t>BI01010001010000000000000515BI0100001313</t>
  </si>
  <si>
    <t>Supply &amp; Fixing of control panel  suitable for 3-Phase 5 HP Submersible Pump motor set comprising of DOL starter, Dual Ammeter &amp; Voltmeter, indicator lamp to be fixed on wall incl making connection &amp; necy. earthing attachment. (Make L&amp;T/Crompton/KSB)</t>
  </si>
  <si>
    <t>BI01010001010000000000000515BI0100001314</t>
  </si>
  <si>
    <t xml:space="preserve">Supply &amp; Laying 3 core 2.5 sqmm flat submersible cable (Finolex) incl. 3/4" PVC HD PVC pipe through U.G. trench with necy Jointing materials incl. S/Laying PVC HD PVC pipe (Oriplast)
    </t>
  </si>
  <si>
    <t>BI01010001010000000000000515BI0100001315</t>
  </si>
  <si>
    <t>Supply &amp; fixing 415 volt 125 A TPN switch in S.S. enclosure with HRC fuses onLS &amp; NL to be fixed on angle frame on wall including earthing attachment.(LT/Seimens)</t>
  </si>
  <si>
    <t>BI01010001010000000000000515BI0100001316</t>
  </si>
  <si>
    <t>Supply &amp; fixing 415 volt 32 A TPN switch in S.S. enclosure with HRC fuses onLS &amp; NL to be fixed on angle frame on wall including earthing attachment.(LT/Seimens)</t>
  </si>
  <si>
    <t>BI01010001010000000000000515BI0100001317</t>
  </si>
  <si>
    <t>Supply &amp; fixing 4 way double door horizontal TPN MCB DB with SS enclosure (Legrand cat no 607715) (Legrand/Seimens/ABB) concealed in wall after cutting the wall &amp; mending good the damages to original finish with earthing attachment comprising with the following.                                                                                                                       a) 32 A Four Pole MCB isolator                 -- -1 No.
b))6 to 32 A range SP MCB.                  --- 12 Nos.</t>
  </si>
  <si>
    <t>BI01010001010000000000000515BI0100001318</t>
  </si>
  <si>
    <t xml:space="preserve">Supply &amp; fixing 415V 200A capacity MS (16SWG) Busbar Chamber having dimension of (500x150mm) to be fixed on iron frame on wall consisting of 4 nos cupper bars of size (4x50x5mm).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</si>
  <si>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BI01010001010000000000000515BI0100001319</t>
  </si>
  <si>
    <t>Supply &amp; fixing 415 volt 100 A TPN switch in S.S. enclosure with HRC fuses onLS &amp; NL to be fixed on angle frame on wall including earthing attachment.(LT/Seimens)</t>
  </si>
  <si>
    <t>BI01010001010000000000000515BI0100001320</t>
  </si>
  <si>
    <t>Supplying and fixing 100 A Changeover switch with Sheet Steel enclosure on angle iron frame on wall with nuts bolts etcn.(Havells/HPL)</t>
  </si>
  <si>
    <t>BI01010001010000000000000515BI0100001321</t>
  </si>
  <si>
    <t xml:space="preserve">Supplying and fixing 8 way double door Vertical TPN(Up to 160A) MCB Distribution board (Legrand cat no 607914) for MCCB incomer with IP-42/43 protection, on angle iron frame on wall &amp; mending good the damages to original finish incl. Inter connection with suitable size of copper wire and neutral link &amp; provision for earthing attachment                                                                 125 A Four Pole MCCB( Br.capa 25KA/35KA)--               1 nos                                                                           63 A TP MCB                                      - - 5 nos                                              
 6-32 A SP MCB                                    - 3 nos                               </t>
  </si>
  <si>
    <t>BI01010001010000000000000515BI0100001322</t>
  </si>
  <si>
    <t>Supply &amp; fixing 415 volt 63 A TPN switch in S.S. enclosure with HRC fuses onLS &amp; NL to be fixed on angle frame on wall including earthing attachment.(LT/Seimens)</t>
  </si>
  <si>
    <t>BI01010001010000000000000515BI0100001323</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</si>
  <si>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--- 12 Nos.</t>
  </si>
  <si>
    <t>BI01010001010000000000000515BI0100001324</t>
  </si>
  <si>
    <t>Supply &amp; fixing SPN MCB DB (2+8) WAY (Make legrand/ Seimens/ABB) with S.S. Enclosure(Legrand cat no - 607711) concealed in wall after cutting wall &amp; mending good the damages &amp; earthing attachment comprising with the following:                                                                                             a) 40 A DP isolator - 1 No.
b) 6 to 16 A range SPMCB - 8 Nos.</t>
  </si>
  <si>
    <t>BI01010001010000000000000515BI0100001325</t>
  </si>
  <si>
    <t>Laying of 4x25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</si>
  <si>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BI01010001010000000000000515BI0100001326</t>
  </si>
  <si>
    <t>Laying of cable upto 4 core 25 sqmm on wall/surface   incl. S &amp; F MS saddles with earthing attachment in 10 SWG  GI (Hot Dip) Wire, making holes etc. as necy. mending good damages and painting</t>
  </si>
  <si>
    <t>BI01010001010000000000000515BI0100001327</t>
  </si>
  <si>
    <t>Supply &amp; fixing compression type cable gland suitable for cable with brass gland, brass  ring incl.socketing the ends off by crimping method including S/F solderless socket (Dowels value) &amp; jointing materials etc (XLPE/A).                             4 x 25 sq mm</t>
  </si>
  <si>
    <t>BI01010001010000000000000515BI0100001328</t>
  </si>
  <si>
    <t>Laying of 4x16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</si>
  <si>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BI01010001010000000000000515BI0100001329</t>
  </si>
  <si>
    <t>Laying of cable upto 4 core 16 sqmm on wall/surface   incl. S &amp; F MS saddles with earthing attachment in 10 SWG  GI (Hot Dip) Wire, making holes etc. as necy. mending good damages and painting</t>
  </si>
  <si>
    <t>BI01010001010000000000000515BI0100001330</t>
  </si>
  <si>
    <t>Supply &amp; fixing compression type cable gland suitable for cable with brass gland, brass  ring incl.socketing the ends off by crimping method including S/F solderless socket (Dowels value) &amp; jointing materials etc (XLPE/A).                             4 x 16 sq mm</t>
  </si>
  <si>
    <t>BI01010001010000000000000515BI0100001331</t>
  </si>
  <si>
    <t>Finishing the end of following XLPE/PVC armoured cables by crimping method incl. supplying and fixing solderless socket (Dowels make), tapes, anticorrosive paste &amp; jointing materials                                                     :4 core 16 sqmm cable</t>
  </si>
  <si>
    <t>BI01010001010000000000000515BI0100001332</t>
  </si>
  <si>
    <t xml:space="preserve">Supply &amp; Fixing FP enclosure (Legrand) concealed in wall &amp; mending good the damages to original finish incl. earthing attachment comprising with the following:
a) 32 DP MCB Isolator (Legrand) - 1 nos                             
b) 6-16 A SP MCB - 2 nos 
</t>
  </si>
  <si>
    <t>BI01010001010000000000000515BI0100001333</t>
  </si>
  <si>
    <t>Supply &amp; laying medium gauge 50 mm dia G.I. Pipe (ISI -m) for cable protection.</t>
  </si>
  <si>
    <t>BI01010001010000000000000515BI0100001334</t>
  </si>
  <si>
    <t>Supply &amp; fixing (40mmx40mmx6mm) G I Pole clamp with nuts, bolts &amp; washer for holding vertical 40 mm dia G I cable protechtion pipe from service pole.</t>
  </si>
  <si>
    <t>BI01010001010000000000000515BI0100001335</t>
  </si>
  <si>
    <t>Supply &amp; drawing  PVC insulated (FR) Copper wire through alkathene pipe recessed in wall &amp; mending good the damages.
a) 2 X 4 + 1 X 2.5 Sqmm.(SPN)(AC)</t>
  </si>
  <si>
    <t>BI01010001010000000000000515BI0100001336</t>
  </si>
  <si>
    <t>Supply &amp; drawing  PVC insulated (FR) Copper wire through alkathene pipe recessed in wall &amp; mending good the damages.
b) 2 X 2.5 + 1 X 1.5 Sqmm.(P/P)</t>
  </si>
  <si>
    <t>BI01010001010000000000000515BI0100001337</t>
  </si>
  <si>
    <t>Supply &amp; drawing  PVC insulated (FR) Copper wire through alkathene pipe recessed in wall &amp; mending good the damages.
c) 3 x 1.5 sq mm(Out door Light)</t>
  </si>
  <si>
    <t>BI01010001010000000000000515BI0100001338</t>
  </si>
  <si>
    <t>Supply &amp; drawing  PVC insulated (FR) Copper wire through alkathene pipe recessed in wall &amp; mending good the damages.
d)2x80/0.4 (10 sqmm) + 1x84/0.3 (6 sqmm) as ECC(VTPN)</t>
  </si>
  <si>
    <t>BI01010001010000000000000515BI0100001339</t>
  </si>
  <si>
    <t>Supply &amp; drawing  PVC insulated (FR) Copper wire through alkathene pipe recessed in wall &amp; mending good the damages.
2x84/0.3 (6 sqmm) + 1x56/0.3 (4 sqmm) as ECC(TPN)</t>
  </si>
  <si>
    <t>BI01010001010000000000000515BI0100001340</t>
  </si>
  <si>
    <t>Distn. wiring in 3X22/0.3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
(Ave. run 6 mtr.)</t>
  </si>
  <si>
    <t>BI01010001010000000000000515BI0100001341</t>
  </si>
  <si>
    <t>BI01010001010000000000000515BI0100001342</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</si>
  <si>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3 mtr</t>
  </si>
  <si>
    <t>BI01010001010000000000000515BI0100001343</t>
  </si>
  <si>
    <t>Supply &amp; Fixing 240 V, 16 A, 3 pin Modular type Power plugsocket (Cabtree) with 16A Modular type switch, without plug top on 4 Module GI Modular type switch board with top cover plate flushed in wall incl. S&amp;F switch board and cover plate and making necy. connections</t>
  </si>
  <si>
    <t>BI01010001010000000000000515BI0100001344</t>
  </si>
  <si>
    <t>Supply &amp; fixing computer plug board modular type of 12 module GI box with cover plate recessed in wall comprising with the following (Legrand/Cabtree)   ----- 
a) 6/16A socket &amp; 16A switch                     --1 set
b) 6A  socket &amp; 6A switch                             --2 sets</t>
  </si>
  <si>
    <t>BI01010001010000000000000515BI0100001345</t>
  </si>
  <si>
    <t>Supply &amp; Fixing 240 V, 25 A, 3 pin Modular type plug socket (Brand approved by EIC), without plug top and switch with 2 Module GI Modular type switch board with top cover plate flushed in wall and making necy. connections with PVC Cu wire and earth continuity wire.</t>
  </si>
  <si>
    <t>BI01010001010000000000000515BI0100001346</t>
  </si>
  <si>
    <t>Supply &amp; Fixing 240 V,25 A, 3 pin Modular type plug top with indicator (Brand approved by EIC) &amp; necy. Connections.(For AC m/c)</t>
  </si>
  <si>
    <t>BI01010001010000000000000515BI0100001347</t>
  </si>
  <si>
    <t>Supply &amp; fixing socket type electronics Modular socket type fan regulator (Legrand/Crabtree) including connection.</t>
  </si>
  <si>
    <t>BI01010001010000000000000515BI0100001348</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</si>
  <si>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</si>
  <si>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BI01010001010000000000000515BI0100001349</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</si>
  <si>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</si>
  <si>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BI01010001010000000000000515BI0100001350</t>
  </si>
  <si>
    <t>BI01010001010000000000000515BI0100001351</t>
  </si>
  <si>
    <t>Fixing only fluorescent light fitting suspended 25 cm bellow the ceiling with 2 No. 20 mm dia EI conduit (14 SWG) supports incl. S&amp;F EI conduit, ball socket/socket type ceiling plate and connecting the length of PVC insulated wire and painting etc. as required by 2x24/0.20 mm (1.5sqmm) flexible copper wire of 1.10 mt. length.</t>
  </si>
  <si>
    <t>BI01010001010000000000000515BI0100001352</t>
  </si>
  <si>
    <t>Fixing only bulk head ceiling fitting on wall /ceiling by screws etc.</t>
  </si>
  <si>
    <t>BI01010001010000000000000515BI0100001353</t>
  </si>
  <si>
    <t>Fixing only pendent light fitting complete with lamp, shade and 24/0.2 mm (1.5 sqmm) flexible copper wire incl. S&amp;F pendent holder</t>
  </si>
  <si>
    <t>BI01010001010000000000000515BI0100001354</t>
  </si>
  <si>
    <t>Fixing only outdoor / street light type LED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</si>
  <si>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BI01010001010000000000000515BI0100001355</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</si>
  <si>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</si>
  <si>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BI01010001010000000000000515BI0100001356</t>
  </si>
  <si>
    <t xml:space="preserve">Earthing the installation by 50 mm dia. G.I. Pipe (ISI-M) of 3.64 mtr. Long driven to an depth of 3.65 mtr. Below the ground level including S/F 1X4 SWG. G.I. Earth wire (4 mtr. Long) with nuts bolts &amp; washers.(for all electrical instalation) </t>
  </si>
  <si>
    <t>BI01010001010000000000000515BI0100001357</t>
  </si>
  <si>
    <t>BI01010001010000000000000515BI0100001358</t>
  </si>
  <si>
    <t>Supply &amp; Fixing 240 V 16 A Piano key type switch (Brand approved by EIC) on GI Modular type switch board having top cover plate and making necessary connections as required</t>
  </si>
  <si>
    <t>BI01010001010000000000000515BI0100001359</t>
  </si>
  <si>
    <t>Supplying and Drawing 1.1 KV single core stranded 'FR' PVC insulated &amp; unsheathed single core stranded copper wire (Brand approved by EIC) of the following sizes(3X1.5) from loop box to fittings with polythine pipe and making necy. connection as required as per direction of EIC.</t>
  </si>
  <si>
    <t>BI01010001010000000000000515BI0100001360</t>
  </si>
  <si>
    <t>Laying of 2 core 6 sqmm cable on wall/surface incl. S &amp; F MS saddles with earthing attachment in 10 SWG GI (Hot Dip) Wire, making holes etc. as necy. mending good damages and painting</t>
  </si>
  <si>
    <t>BI01010001010000000000000515BI0100001361</t>
  </si>
  <si>
    <t>Laying of 2core 6sq mm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</si>
  <si>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BI01010001010000000000000515BI0100001362</t>
  </si>
  <si>
    <t xml:space="preserve">Supplying and fixing compression type gland complete with brass gland, brass ring &amp; rubber ring for dust &amp; moisture-proof entry of XLPE/PVC armoured cables as below ,for 2core 6sqmm </t>
  </si>
  <si>
    <t>BI01010001010000000000000515BI0100001363</t>
  </si>
  <si>
    <t>Finishing of the XLPE/PVC insulated armoured cable ends by soldering with cable sockets and insulated tapes etc., including supplying sockets, soldering materials, tapes etc. As per GS</t>
  </si>
  <si>
    <t>BI01010001010000000000000515BI0100001364</t>
  </si>
  <si>
    <t>Supplying and Drawing 1.1 KV single core stranded 'FR'PVC insulated &amp; unsheathed single core stranded copper wire(Brand approved by EIC) of 3x22/0.3 sqmm sizes in the19mm dia 3mm thick polythin pipe .</t>
  </si>
  <si>
    <t>BI01010001010000000000000515BI0100001365</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</si>
  <si>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</si>
  <si>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BI01010001010000000000000515BI0100001366</t>
  </si>
  <si>
    <t>Painting the 9 m ST pole with two coats of aluminium paint of approved make over one coat of R.O primer incl. preparation of surface by sand paper/emery incl cleaning etc.</t>
  </si>
  <si>
    <t>BI01010001010000000000000515BI0100001367</t>
  </si>
  <si>
    <t>item</t>
  </si>
  <si>
    <t>Supply &amp; Fixing Medium gauge GI pipe pole length of 6M in length and 100mm dai. including pole cap includin erection the same  CC foundation (Proportion and dimension indicated below), having 600x600x150 mm thick CC (4:2:1) base block below sole plate/pole with hard jhama metal including CC (6:3:1) muffing 0.30 mts. dia and 0.30 mts. above ground level including 3 mm thick neat cemented finish and GI earth bolt after making drilled holes etc. on pole &amp; carriage of pole upto 1.6 Km from Store to work-site including filling up the excavated earth pit with shifted soil and ramming properly</t>
  </si>
  <si>
    <t>BI01010001010000000000000515BI0100001368</t>
  </si>
  <si>
    <t>Extra on items 1&amp; 2 above, for providing CC (6:3:1) base block (around the pole) dimension 0.60x0.60x0.76 mt. above ground level, neatly cemented finish (3 mm thick), at the base pole (in lieu of CC muffing) suitable for alkathene/ polythene pipe entry as directed for street light wiring, incl. S &amp; F 25cmx25cmx10cm GI Loop box, 16SWG &amp; incl. drilled hole in pole</t>
  </si>
  <si>
    <t>BI01010001010000000000000515BI0100001369</t>
  </si>
  <si>
    <r>
      <rPr>
        <b/>
        <sz val="11"/>
        <color indexed="8"/>
        <rFont val="Arial"/>
        <family val="2"/>
      </rPr>
      <t>Electrical Works (Non-Schedule Item)</t>
    </r>
    <r>
      <rPr>
        <sz val="11"/>
        <color indexed="8"/>
        <rFont val="Arial"/>
        <family val="2"/>
      </rPr>
      <t xml:space="preserve">
Supply &amp; delevery of 1.1 Kv grade XLPE Aluminium armoured cable(make Gloster/Nicco/Havells) 
4 x 25 sq mm
</t>
    </r>
  </si>
  <si>
    <t>BI01010001010000000000000515BI0100001370</t>
  </si>
  <si>
    <t>Supply &amp; delevery of 1.1 Kv grade XLPE Aluminium armoured cable(make Gloster/Nicco/Havells) 
4 x 16sq mm</t>
  </si>
  <si>
    <t>BI01010001010000000000000515BI0100001371</t>
  </si>
  <si>
    <t xml:space="preserve">Supply  4' single LED type tube light   fitting complete with all acessaries directly on ceiling  with HW round block &amp; suitable size of MS fastener (Havells / Crompton, cat no - DIJB12LT8-20, LLT8-20)     </t>
  </si>
  <si>
    <t>BI01010001010000000000000515BI0100001372</t>
  </si>
  <si>
    <t xml:space="preserve">Supply  4' twin LED type tube light   fitting complete with all acessaries directly on ceiling  with HW round block &amp; suitable size of MS fastener (Havells/ Crompton, cat no - IGP132LT8-16, LLT8-20-865-2)     </t>
  </si>
  <si>
    <t>BI01010001010000000000000515BI0100001373</t>
  </si>
  <si>
    <t>Supply of LED type Bulk Head light fitting (make Havells/Crompton, cat no - LBHP-10-CDL)</t>
  </si>
  <si>
    <t>BI01010001010000000000000515BI0100001374</t>
  </si>
  <si>
    <t>Supply of 1200mm sweep Ceiling Fan (Orient,New Bridge, White) or equivalent as approved by the EIC,complete with all acessaries Incl S/F necy copper flex wire.</t>
  </si>
  <si>
    <t>BI01010001010000000000000515BI0100001375</t>
  </si>
  <si>
    <t>Supply of 425 mm (12") sweep heavy duty exhaust fan (EPC/ Crompton)</t>
  </si>
  <si>
    <t>BI01010001010000000000000515BI0100001376</t>
  </si>
  <si>
    <t>BI01010001010000000000000515BI0100001377</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</si>
  <si>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</si>
  <si>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BI01010001010000000000000515BI0100001378</t>
  </si>
  <si>
    <t>Supply &amp; fixing  3W LED night Lamp (Crompton/Philps) for batten light points</t>
  </si>
  <si>
    <t>BI01010001010000000000000515BI0100001379</t>
  </si>
  <si>
    <t>Supply &amp; fixing  11W LED night Lamp (Crompton/Philps) for batten light points</t>
  </si>
  <si>
    <t>BI01010001010000000000000515BI0100001380</t>
  </si>
  <si>
    <t>BI01010001010000000000000515BI0100001381</t>
  </si>
  <si>
    <t>Supply &amp; fixing of 72 /70 w LED STREET light fitting complete with all accessaries (Make Cromption/havells), cat no -LSTP-72-CDL/cat no. LED757SASYTOPC )</t>
  </si>
  <si>
    <t>BI01010001010000000000000515BI0100001382</t>
  </si>
  <si>
    <t xml:space="preserve">Supply, delivery at site on foundation, commissioning of 25 KVA,415V, 50HZ, 3ph silent new DG Set, comprising of Engine, alternator, Manual Control Panel, Base frame, Fuel tank, Battery, CPCB - II approved Engine &amp; Acoustic Enclosure having following specifications :- (Jackson/Kirloskar/Dee Power/Ashok layland/Mahindra/Koel Green)
ENGINE
Make :- Cummins / Caterpillar /Greaves /Kirloskar /Koel Green
Engine Type : 4 Stroke Diesel Engine
RPM : 1500
Rated Output :- 25 KVA
Cooling :-  Liquid Cooled
Cylinder : 4 (Four)
Aspiration : Turbo Charged
Type of Governer : Electronic
Overload Capacity Panel  : 10% overload for one hour for every 11 hours continuous running at full load or better.
Engine instrumental Panel : Consisting of starting switch with key, Lube Oil Indicator , water temperature Indicatore , RPM indicator and hour meter.
Safety Controls :  Emergency Stop, Low Lube Oil Pressure warning / Shutdown, High Engine Water Temp. Warning / Shutdown, sensor failure Indicator, Engine over speed indicator, Battery charging and low battery indicator.
Exhaust Silencer : Residential Type.
Starting System : 12 V. / 24 V. Starting system complete with starter motor, charging alternator with rectifier and Cut-out as per manufacturer standard. (CONTINUED)
</t>
  </si>
  <si>
    <t>BI01010001010000000000000515BI0100001383</t>
  </si>
  <si>
    <t xml:space="preserve">Battery : 2 nos Battery with 65 Ah capacity Lead Acid, Low Maintenance or SMF and conforming to relevant IS Specification with Low/ High Battery Voltage and Weak Battery warning.Standard Cooling  System 40°C.
ALTERNATOR
Make: Standard /ABB/Emesson/Crompton
Greaves/Kirloskar/Koel Green
Rating: 415 V ., 3Ph, 50HZ, 25 KVA, 1500 RPM, 0.8 P.F
Type : Brushless, self excited and self regulated
Insulation : Class H
Protection : Screen - protected drip proof with Min.  IP  -23 degree of protection.
RPM : 1500
Voltage Regulation Grade : VG 3
Winding connection : Star with Neutral
Total Distortion factor : Less than 3%
Total Harmonic distortion in output waveform : &lt; 5%
MANUAL CONTROL PANEL
Manual Control Panel incl change over switch and other accessories
ACOUSTIC ENCLOSURE
The DG set should have integrated acoustic enclosure at the manufacturing state itself. High quality acoustic enclosure must be certified as per CPCB -II norms.
BASE FRAME
Common iron channel of suitable size fabricated base frame containing the engine and alternator , mounted on AVM pads and having provision for lifting Hook. (CONTINUED)
</t>
  </si>
  <si>
    <t>BI01010001010000000000000515BI0100001384</t>
  </si>
  <si>
    <t xml:space="preserve">Copy of "Type Approval Certificate"and Certificates of "COP"must be produced at the time of delivery issued from the competent authority (As per CPCB-II) &amp; submission of test certificates.
The entire set must be warrented atleast 24 months from the date of delivery
iii) Necessary manufacturer's test certificate for Diesel Engine, Alternator etc. Will have to submit in triplicate copy during delivery of the equipment.
iv) Copy of "Type Approval Certificate" and Certificate of "COP" must be produced at the time of delivery issued from competent Authority (As per CPCB - II)
</t>
  </si>
  <si>
    <t>BI01010001010000000000000515BI0100001385</t>
  </si>
  <si>
    <t>Exhaust pipe having required size incl all fixing iron accessories for discharging generator exhaust as per CPCB -II</t>
  </si>
  <si>
    <t>BI01010001010000000000000515BI0100001386</t>
  </si>
  <si>
    <t>Installation, testing &amp; commissioning with full fuel tank and R.C.C foundation of the above D.G. set to satisfactory operation</t>
  </si>
  <si>
    <t>BI01010001010000000000000515BI0100001387</t>
  </si>
  <si>
    <t>BI01010001010000000000000515BI0100001388</t>
  </si>
  <si>
    <t>Sign board should be writing asWEST BENGAL POLICE --------------------------------  and logo of W.B.P provide in middle of the top on sign board as per direction of E.I.C
LED should cool white in colour, minimum 100000 burning hours, should have similar intensity at every point on the board, should operate satisfactory upto 15 degree centigrade ambient power supply 12v dc 250 watt, voltage 230 VAC +-10%
LED should cool white in colour, minimum 100000 burning hours, should have similar intensity at every point on the board, should operate satisfactory upto 15 degree centigrade ambient power supply 12v dc 250 watt, voltage 230 VAC +-10%</t>
  </si>
  <si>
    <t>BI01010001010000000000000515BI0100001389</t>
  </si>
  <si>
    <t>Item</t>
  </si>
  <si>
    <t>BI01010001010000000000000515BI0100001390</t>
  </si>
  <si>
    <t xml:space="preserve">Supply &amp; Laying 2X1.5 sq mm unarmoured copper cabale through UG trench (300X300mm) inside garden , as per directio EIC </t>
  </si>
  <si>
    <t>BI01010001010000000000000515BI0100001391</t>
  </si>
  <si>
    <t>BI01010001010000000000000515BI0100001392</t>
  </si>
  <si>
    <t>BI01010001010000000000000515BI0100001393</t>
  </si>
  <si>
    <t>S&amp;F 50mm dai GI pipe (M) 450/500mm in lenth on breack/RCC piller including painting the seam asper direction of EIC</t>
  </si>
  <si>
    <t>BI01010001010000000000000515BI0100001394</t>
  </si>
  <si>
    <t>BI01010001010000000000000515BI0100001395</t>
  </si>
  <si>
    <t xml:space="preserve">S&amp;F of RCC base piller of 3''/4'' dai grouted in the earth aproximate 8'' rigidly and 2'' above earth leval as per direction of EIC </t>
  </si>
  <si>
    <t>BI01010001010000000000000515BI0100001396</t>
  </si>
  <si>
    <t>Supply &amp; fixing 5Kg Capacity ABC stored pressure type Fire extinguisher with discharge hose &amp; nozzle  on wall with suitable iron bracket. including all accessories of approved make.</t>
  </si>
  <si>
    <t>BI01010001010000000000000515BI0100001397</t>
  </si>
  <si>
    <t>BI01010001010000000000000515BI0100001398</t>
  </si>
  <si>
    <t>No</t>
  </si>
  <si>
    <t>6U Equiment Rack
valrack/HCL</t>
  </si>
  <si>
    <t>BI01010001010000000000000515BI0100001399</t>
  </si>
  <si>
    <t>Supply of 24Port CAT 6 Patch Panel-1.5mm thickness with Black (RAL9005) color painted,Housing ABS, UL94(Dlink/Molex)</t>
  </si>
  <si>
    <t>BI01010001010000000000000515BI0100001400</t>
  </si>
  <si>
    <t>Supply and Installation of EPABX System with 8 P&amp;T 16 Extens.(Syntel/Siemens/NEC)</t>
  </si>
  <si>
    <t>BI01010001010000000000000515BI0100001401</t>
  </si>
  <si>
    <t>UTP CAT 6 Patch Cord - 2M(Legrand/Molex/Dlink)</t>
  </si>
  <si>
    <t>BI01010001010000000000000515BI0100001402</t>
  </si>
  <si>
    <t>Modular CAT6 Information Outletwith back box and 2 module faceplate(Molex/Batton/Dlink)</t>
  </si>
  <si>
    <t>BI01010001010000000000000515BI0100001403</t>
  </si>
  <si>
    <t>TelePhone-set(Beetel/Binatone)</t>
  </si>
  <si>
    <t>BI01010001010000000000000515BI0100001404</t>
  </si>
  <si>
    <t>Boss Secretary(1+1) CLIP Telephone set</t>
  </si>
  <si>
    <t>BI01010001010000000000000515BI0100001405</t>
  </si>
  <si>
    <t>Supply installation testing commissioning of TelePhone-set-single push button with caller ID large display-CLI compatible(Beetel/Binatone)</t>
  </si>
  <si>
    <t>BI01010001010000000000000515BI0100001406</t>
  </si>
  <si>
    <t>24 Port 10/1000 Ethernet Unmanaged switch(Dlink/CISCO/Batton/Juniper)</t>
  </si>
  <si>
    <t>BI01010001010000000000000515BI0100001407</t>
  </si>
  <si>
    <t>UPS - 1KVA (APC/Microtek/Emerson)</t>
  </si>
  <si>
    <t>BI01010001010000000000000515BI0100001408</t>
  </si>
  <si>
    <t>UPS - 600VA (APC/Microtek/Emerson)</t>
  </si>
  <si>
    <t>BI01010001010000000000000515BI0100001409</t>
  </si>
  <si>
    <t>Supplying of Local Area Network cable ( CAT6) (Brand approved by EIC)  through  PVC conduit  embeded in wall</t>
  </si>
  <si>
    <t>BI01010001010000000000000515BI0100001410</t>
  </si>
  <si>
    <t>Supply and drawing of of  2 Pair Telephone Cable through pvc conduit embeded in wall(25 mm dia, pvc conduit)</t>
  </si>
  <si>
    <t>BI01010001010000000000000515BI0100001411</t>
  </si>
  <si>
    <t>Supply and laying of 10 Pair  telephone cable through pvc conduit embeded in wall(25 mm dia, pvc conduit)</t>
  </si>
  <si>
    <t>BI01010001010000000000000515BI0100001412</t>
  </si>
  <si>
    <t xml:space="preserve"> Supply and laying of  20 Pair armoured Telephone cable through pvc conduit embeded in wall(25 mm dia, pvc conduit)</t>
  </si>
  <si>
    <t>BI01010001010000000000000515BI0100001413</t>
  </si>
  <si>
    <t>supply and fixing of 30 pair DB with original krone module-conceiled</t>
  </si>
  <si>
    <t>BI01010001010000000000000515BI0100001414</t>
  </si>
  <si>
    <t>supply and fixing of 10 pair DB with original krone module-conceiled</t>
  </si>
  <si>
    <t>BI01010001010000000000000515BI0100001415</t>
  </si>
  <si>
    <t>16 channel  NVR + POE(Honeywell/Bosch/Axis/Pelco/Hikvision )</t>
  </si>
  <si>
    <t>BI01010001010000000000000515BI0100001416</t>
  </si>
  <si>
    <t>2MP IR Dome Camera-H.264,H.265
(Uniview/Hikvision/Honeywell/Bosch/Dahua )</t>
  </si>
  <si>
    <t>BI01010001010000000000000515BI0100001417</t>
  </si>
  <si>
    <t>2MP IR Bullet
Camera(Uniview/Hikvision/Honeywell/Bosch/Dahua )</t>
  </si>
  <si>
    <t>BI01010001010000000000000515BI0100001418</t>
  </si>
  <si>
    <t>Surveillance Hard Disk 4 TB 
WD/Seagate</t>
  </si>
  <si>
    <t>BI01010001010000000000000515BI0100001419</t>
  </si>
  <si>
    <t>18.5" LED Monitor
LG/Samsung</t>
  </si>
  <si>
    <t>BI01010001010000000000000515BI0100001420</t>
  </si>
  <si>
    <t>3 Core Power Cable
Finolex/Molex</t>
  </si>
  <si>
    <t>BI01010001010000000000000515BI0100001421</t>
  </si>
  <si>
    <t>Supply of PVC Conduit(20 mm dia)
Reputed make</t>
  </si>
  <si>
    <t>BI01010001010000000000000515BI0100001422</t>
  </si>
  <si>
    <t>Network Accessories</t>
  </si>
  <si>
    <t>BI01010001010000000000000515BI0100001423</t>
  </si>
  <si>
    <t>Lot</t>
  </si>
  <si>
    <t>Cable laying through pvc conduit embeded in wall , Fixing, Termination &amp; Installation, commissioning  Charges</t>
  </si>
  <si>
    <t>BI01010001010000000000000515BI0100001424</t>
  </si>
  <si>
    <t>Job</t>
  </si>
  <si>
    <t>DRIVEWAY
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(a) Depth up to 150 mm.</t>
  </si>
  <si>
    <t>Electrical Works (Schedule Item)
Supply of Three phase 240V 3 Hp (2.2 Kw) bore well submersible Pump Motor set suitable for 150mm bore well having overall head of (18 mtr to 43 mtr) &amp; discharge of  (380 LPM to 135 LPM). The discharge outlet size will be 50mm (2" inch) (Make KSB/ Crompton/Kirloskar)</t>
  </si>
  <si>
    <t>SUPPLY &amp; INSTALLATION OF AC MACHINE 
Supply &amp; delivery through DGS &amp; D rate contract basic of the following  split type AC machines (3 Star rated)(Make Hitachi) complete with indoor outdoor unit &amp; coper refrigerant pipes upto 5 mtr length with synthetic insulation etc.                               
1.5 TR Split type (3 Star rated)</t>
  </si>
  <si>
    <t>STREET LIGHT
Supply &amp; fixing of 90W LED street light fitting (Make Crompton, cat no - LSTN-90-CDL-A)</t>
  </si>
  <si>
    <t xml:space="preserve">Compound Lighting
Supply &amp; delevery of 1.1 Kv grade XLPE Aluminium armoured cable(make Gloster/Nicco/Havells) 
 2 x 6 sq mm
  </t>
  </si>
  <si>
    <t>STREET LIGHT
Supply &amp; delivery at site of swaged type steel tubular swan neck type bend pole of over all length 9 m of section (Bottom - 5.00m, Middle - 2.0m, Top - 2.0m) &amp; outside dia &amp; thickness (Bottom- 165.1x4.50, Middle -139.7x4.5, Top - 114.3x3.65) having approx weight of the pole including sole plate 147 Kg. the top end of the   pole should be reduced to enable fixing of LED fittings.</t>
  </si>
  <si>
    <t>Gate light
S&amp;F Landscape lighting of crompton(LPTO-40-CDL)or Havells make (CORALPT35WLED757PSMTOPC)</t>
  </si>
  <si>
    <t>Garden light
S&amp;F Landscape light of cropton make (LBLA3-10-CDL) in side garden on RCC muffing as per direction of EIC</t>
  </si>
  <si>
    <t>CCTV surveillance system and LAN connectivity
Supply and installation of 9U Wall mounted Rack with cooling fan and other relevant accessories.)(make-Valrack/HCL)</t>
  </si>
  <si>
    <t xml:space="preserve">Supply &amp; installation of one Glow Sign Board of dimension 11.5' x 3.5" on the wall of the building and all internal lighting and Written as 
S&amp;F cubical shapestructure made by 1''X1'' of 18SWG hollow bar 11.5'x3.5'x5'' depth. S&amp;F 10 nos. hollow bar the structure fabricated by proper welding method and finished as per direction of E.I.C
S&amp;F aluminium sheet for covering back side wall. The aluminium sheet fixed on the structure by the all thread screw.
S&amp;F of 3mm thick 12'x4' aluminium composite panel(make aludacor) ACP sheet to fixed on the front side of structure &amp; four side cover ACP sheet with proper screw including finishing ball side as per direction of E.I.C
the ACP facial should be provided router cutting 6mm laser cutt Acrylic letters 5mm Rising. Letter size as per settable size &amp; inside 3mm Acrylic sheet pasted as per direction of E.I.C.
front side 1''x1'' aluminium channel mounting outer peripheri of the ACP board for providing extra support &amp; beautification projected as per the following inscreaption below:
the sign board should be fixed at outer wall after making MS structure using MS channel after grouting at wall and mending good the damages by S&amp;F nut bolt washers etc. as per direction of E.I.C.
supply, installation, testing &amp; comissioning of 1.5w LED module colour cool white incl. 12v 250w power supply the LED module should be fixed on the board sheet fixed at back side of the ACP facial as per following inscreaption below as per direction of E.I.C.
(Continued)
</t>
  </si>
  <si>
    <t>Name of Work:  Construction of Urban P.S. Building (Barrack, Canteen along with some allied works) at English Bazar Under the district of Malda, West Bengal.</t>
  </si>
  <si>
    <t xml:space="preserve">Tender Inviting Authority: The Additional Chief Engineer, W.B.P.H&amp;.I.D.Corpn. Ltd. </t>
  </si>
  <si>
    <t xml:space="preserve">Contract No:   WBPHIDCL/Addl.CE/NIT- 131(e)/2019-2020 (5th Call) For Sl. No. 2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</si>
</sst>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8"/>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7">
    <xf numFmtId="0" fontId="0" fillId="0" borderId="0" xfId="0" applyFont="1" applyAlignment="1">
      <alignment/>
    </xf>
    <xf numFmtId="0" fontId="3" fillId="0" borderId="0" xfId="58" applyNumberFormat="1" applyFont="1" applyFill="1" applyBorder="1" applyAlignment="1">
      <alignment vertical="center"/>
      <protection/>
    </xf>
    <xf numFmtId="0" fontId="62" fillId="0" borderId="0" xfId="58" applyNumberFormat="1" applyFont="1" applyFill="1" applyBorder="1" applyAlignment="1" applyProtection="1">
      <alignment vertical="center"/>
      <protection locked="0"/>
    </xf>
    <xf numFmtId="0" fontId="62"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3"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2"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2"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2"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11" xfId="58" applyNumberFormat="1" applyFont="1" applyFill="1" applyBorder="1" applyAlignment="1">
      <alignment horizontal="left" vertical="top"/>
      <protection/>
    </xf>
    <xf numFmtId="0" fontId="2" fillId="0" borderId="11" xfId="58" applyNumberFormat="1" applyFont="1" applyFill="1" applyBorder="1" applyAlignment="1" applyProtection="1">
      <alignment horizontal="right" vertical="top"/>
      <protection/>
    </xf>
    <xf numFmtId="0" fontId="3" fillId="0" borderId="11" xfId="58" applyNumberFormat="1" applyFont="1" applyFill="1" applyBorder="1" applyAlignment="1">
      <alignment vertical="top"/>
      <protection/>
    </xf>
    <xf numFmtId="0" fontId="2" fillId="0" borderId="11" xfId="58" applyNumberFormat="1" applyFont="1" applyFill="1" applyBorder="1" applyAlignment="1" applyProtection="1">
      <alignment horizontal="left" vertical="top"/>
      <protection locked="0"/>
    </xf>
    <xf numFmtId="0" fontId="3" fillId="0" borderId="11" xfId="58" applyNumberFormat="1" applyFont="1" applyFill="1" applyBorder="1" applyAlignment="1" applyProtection="1">
      <alignment vertical="top"/>
      <protection/>
    </xf>
    <xf numFmtId="0" fontId="2" fillId="0" borderId="12" xfId="58" applyNumberFormat="1" applyFont="1" applyFill="1" applyBorder="1" applyAlignment="1" applyProtection="1">
      <alignment horizontal="right" vertical="top"/>
      <protection locked="0"/>
    </xf>
    <xf numFmtId="0" fontId="3" fillId="0" borderId="0" xfId="58" applyNumberFormat="1" applyFont="1" applyFill="1" applyAlignment="1">
      <alignment vertical="top"/>
      <protection/>
    </xf>
    <xf numFmtId="0" fontId="62" fillId="0" borderId="0" xfId="58" applyNumberFormat="1" applyFont="1" applyFill="1" applyAlignment="1">
      <alignment vertical="top"/>
      <protection/>
    </xf>
    <xf numFmtId="0" fontId="64" fillId="0" borderId="13"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0" fillId="0" borderId="0" xfId="58" applyNumberFormat="1" applyFill="1">
      <alignment/>
      <protection/>
    </xf>
    <xf numFmtId="0" fontId="65" fillId="0" borderId="0" xfId="58" applyNumberFormat="1" applyFont="1" applyFill="1">
      <alignment/>
      <protection/>
    </xf>
    <xf numFmtId="0" fontId="66" fillId="0" borderId="0" xfId="62" applyNumberFormat="1" applyFont="1" applyFill="1" applyBorder="1" applyAlignment="1" applyProtection="1">
      <alignment horizontal="center" vertical="center"/>
      <protection/>
    </xf>
    <xf numFmtId="0" fontId="2" fillId="0" borderId="14" xfId="62" applyNumberFormat="1" applyFont="1" applyFill="1" applyBorder="1" applyAlignment="1" applyProtection="1">
      <alignment horizontal="left" vertical="top" wrapText="1"/>
      <protection/>
    </xf>
    <xf numFmtId="0" fontId="2" fillId="0" borderId="13" xfId="62" applyNumberFormat="1" applyFont="1" applyFill="1" applyBorder="1" applyAlignment="1">
      <alignment horizontal="center" vertical="top" wrapText="1"/>
      <protection/>
    </xf>
    <xf numFmtId="0" fontId="67" fillId="0" borderId="10" xfId="62" applyNumberFormat="1" applyFont="1" applyFill="1" applyBorder="1" applyAlignment="1">
      <alignment vertical="top" wrapText="1"/>
      <protection/>
    </xf>
    <xf numFmtId="0" fontId="3" fillId="0" borderId="11" xfId="62" applyNumberFormat="1" applyFont="1" applyFill="1" applyBorder="1" applyAlignment="1">
      <alignment horizontal="center" vertical="top"/>
      <protection/>
    </xf>
    <xf numFmtId="180" fontId="3" fillId="0" borderId="11" xfId="62" applyNumberFormat="1" applyFont="1" applyFill="1" applyBorder="1" applyAlignment="1">
      <alignment vertical="top"/>
      <protection/>
    </xf>
    <xf numFmtId="0" fontId="3" fillId="0" borderId="11" xfId="62" applyNumberFormat="1" applyFont="1" applyFill="1" applyBorder="1" applyAlignment="1">
      <alignment vertical="top"/>
      <protection/>
    </xf>
    <xf numFmtId="0" fontId="2" fillId="0" borderId="15" xfId="58" applyNumberFormat="1" applyFont="1" applyFill="1" applyBorder="1" applyAlignment="1" applyProtection="1">
      <alignment horizontal="center" vertical="top" wrapText="1"/>
      <protection locked="0"/>
    </xf>
    <xf numFmtId="0" fontId="2" fillId="0" borderId="11" xfId="58" applyNumberFormat="1" applyFont="1" applyFill="1" applyBorder="1" applyAlignment="1" applyProtection="1">
      <alignment horizontal="center" vertical="top" wrapText="1"/>
      <protection locked="0"/>
    </xf>
    <xf numFmtId="180" fontId="2" fillId="0" borderId="16" xfId="62" applyNumberFormat="1" applyFont="1" applyFill="1" applyBorder="1" applyAlignment="1">
      <alignment horizontal="right" vertical="top"/>
      <protection/>
    </xf>
    <xf numFmtId="0" fontId="3" fillId="0" borderId="11" xfId="62" applyNumberFormat="1" applyFont="1" applyFill="1" applyBorder="1" applyAlignment="1">
      <alignment vertical="top" wrapText="1"/>
      <protection/>
    </xf>
    <xf numFmtId="0" fontId="2" fillId="0" borderId="11" xfId="62" applyNumberFormat="1" applyFont="1" applyFill="1" applyBorder="1" applyAlignment="1">
      <alignment horizontal="left" vertical="top"/>
      <protection/>
    </xf>
    <xf numFmtId="0" fontId="2" fillId="0" borderId="14" xfId="62" applyNumberFormat="1" applyFont="1" applyFill="1" applyBorder="1" applyAlignment="1">
      <alignment horizontal="left" vertical="top"/>
      <protection/>
    </xf>
    <xf numFmtId="0" fontId="3" fillId="0" borderId="13" xfId="62" applyNumberFormat="1" applyFont="1" applyFill="1" applyBorder="1" applyAlignment="1">
      <alignment vertical="top"/>
      <protection/>
    </xf>
    <xf numFmtId="0" fontId="3" fillId="0" borderId="17" xfId="62" applyNumberFormat="1" applyFont="1" applyFill="1" applyBorder="1" applyAlignment="1">
      <alignment vertical="top"/>
      <protection/>
    </xf>
    <xf numFmtId="0" fontId="6" fillId="0" borderId="18" xfId="62" applyNumberFormat="1" applyFont="1" applyFill="1" applyBorder="1" applyAlignment="1">
      <alignment vertical="top"/>
      <protection/>
    </xf>
    <xf numFmtId="0" fontId="3" fillId="0" borderId="18" xfId="62" applyNumberFormat="1" applyFont="1" applyFill="1" applyBorder="1" applyAlignment="1">
      <alignment vertical="top"/>
      <protection/>
    </xf>
    <xf numFmtId="0" fontId="2" fillId="0" borderId="18" xfId="62" applyNumberFormat="1" applyFont="1" applyFill="1" applyBorder="1" applyAlignment="1">
      <alignment horizontal="left" vertical="top"/>
      <protection/>
    </xf>
    <xf numFmtId="0" fontId="14" fillId="0" borderId="10" xfId="62" applyNumberFormat="1" applyFont="1" applyFill="1" applyBorder="1" applyAlignment="1" applyProtection="1">
      <alignment vertical="center" wrapText="1"/>
      <protection locked="0"/>
    </xf>
    <xf numFmtId="0" fontId="68" fillId="33" borderId="10" xfId="62" applyNumberFormat="1" applyFont="1" applyFill="1" applyBorder="1" applyAlignment="1" applyProtection="1">
      <alignment vertical="center" wrapText="1"/>
      <protection locked="0"/>
    </xf>
    <xf numFmtId="183" fontId="69" fillId="33" borderId="10" xfId="67" applyNumberFormat="1" applyFont="1" applyFill="1" applyBorder="1" applyAlignment="1" applyProtection="1">
      <alignment horizontal="center" vertical="center"/>
      <protection locked="0"/>
    </xf>
    <xf numFmtId="0" fontId="64" fillId="0" borderId="10" xfId="62" applyNumberFormat="1" applyFont="1" applyFill="1" applyBorder="1" applyAlignment="1">
      <alignment vertical="top"/>
      <protection/>
    </xf>
    <xf numFmtId="0" fontId="13" fillId="0" borderId="10" xfId="62" applyNumberFormat="1" applyFont="1" applyFill="1" applyBorder="1" applyAlignment="1" applyProtection="1">
      <alignment vertical="center" wrapText="1"/>
      <protection locked="0"/>
    </xf>
    <xf numFmtId="0" fontId="13" fillId="0" borderId="10" xfId="67" applyNumberFormat="1" applyFont="1" applyFill="1" applyBorder="1" applyAlignment="1" applyProtection="1">
      <alignment vertical="center" wrapText="1"/>
      <protection locked="0"/>
    </xf>
    <xf numFmtId="0" fontId="14" fillId="0" borderId="10" xfId="62" applyNumberFormat="1" applyFont="1" applyFill="1" applyBorder="1" applyAlignment="1" applyProtection="1">
      <alignment vertical="center" wrapText="1"/>
      <protection/>
    </xf>
    <xf numFmtId="180" fontId="70" fillId="0" borderId="11" xfId="62" applyNumberFormat="1" applyFont="1" applyFill="1" applyBorder="1" applyAlignment="1">
      <alignment vertical="top"/>
      <protection/>
    </xf>
    <xf numFmtId="0" fontId="11" fillId="0" borderId="0" xfId="62" applyNumberFormat="1" applyFill="1">
      <alignment/>
      <protection/>
    </xf>
    <xf numFmtId="180" fontId="6" fillId="0" borderId="19" xfId="62" applyNumberFormat="1" applyFont="1" applyFill="1" applyBorder="1" applyAlignment="1">
      <alignment vertical="top"/>
      <protection/>
    </xf>
    <xf numFmtId="180" fontId="6" fillId="0" borderId="20" xfId="62" applyNumberFormat="1" applyFont="1" applyFill="1" applyBorder="1" applyAlignment="1">
      <alignment horizontal="right" vertical="top"/>
      <protection/>
    </xf>
    <xf numFmtId="0" fontId="2" fillId="0" borderId="11" xfId="58" applyNumberFormat="1" applyFont="1" applyFill="1" applyBorder="1" applyAlignment="1" applyProtection="1">
      <alignment horizontal="right" vertical="center"/>
      <protection locked="0"/>
    </xf>
    <xf numFmtId="0" fontId="3" fillId="0" borderId="11" xfId="62" applyNumberFormat="1" applyFont="1" applyFill="1" applyBorder="1" applyAlignment="1">
      <alignment vertical="center"/>
      <protection/>
    </xf>
    <xf numFmtId="0" fontId="3" fillId="0" borderId="11" xfId="58" applyNumberFormat="1" applyFont="1" applyFill="1" applyBorder="1" applyAlignment="1">
      <alignment vertical="center"/>
      <protection/>
    </xf>
    <xf numFmtId="0" fontId="2" fillId="0" borderId="11" xfId="58" applyNumberFormat="1" applyFont="1" applyFill="1" applyBorder="1" applyAlignment="1" applyProtection="1">
      <alignment horizontal="left" vertical="center"/>
      <protection locked="0"/>
    </xf>
    <xf numFmtId="0" fontId="2" fillId="0" borderId="10" xfId="58" applyNumberFormat="1" applyFont="1" applyFill="1" applyBorder="1" applyAlignment="1" applyProtection="1">
      <alignment horizontal="center" vertical="center" wrapText="1"/>
      <protection locked="0"/>
    </xf>
    <xf numFmtId="0" fontId="2" fillId="0" borderId="11" xfId="58" applyNumberFormat="1" applyFont="1" applyFill="1" applyBorder="1" applyAlignment="1" applyProtection="1">
      <alignment horizontal="center" vertical="center" wrapText="1"/>
      <protection locked="0"/>
    </xf>
    <xf numFmtId="0" fontId="71" fillId="0" borderId="11" xfId="62" applyNumberFormat="1" applyFont="1" applyFill="1" applyBorder="1" applyAlignment="1">
      <alignment horizontal="left" vertical="center" wrapText="1" readingOrder="1"/>
      <protection/>
    </xf>
    <xf numFmtId="2" fontId="6" fillId="0" borderId="11" xfId="62" applyNumberFormat="1" applyFont="1" applyFill="1" applyBorder="1" applyAlignment="1">
      <alignment vertical="top"/>
      <protection/>
    </xf>
    <xf numFmtId="0" fontId="3" fillId="0" borderId="14" xfId="62" applyNumberFormat="1" applyFont="1" applyFill="1" applyBorder="1" applyAlignment="1">
      <alignment horizontal="center" vertical="top"/>
      <protection/>
    </xf>
    <xf numFmtId="0" fontId="3" fillId="0" borderId="11" xfId="62" applyNumberFormat="1" applyFont="1" applyFill="1" applyBorder="1" applyAlignment="1">
      <alignment horizontal="justify" vertical="top" wrapText="1"/>
      <protection/>
    </xf>
    <xf numFmtId="182" fontId="3" fillId="0" borderId="11" xfId="62" applyNumberFormat="1" applyFont="1" applyFill="1" applyBorder="1" applyAlignment="1">
      <alignment horizontal="center" vertical="center"/>
      <protection/>
    </xf>
    <xf numFmtId="0" fontId="3" fillId="0" borderId="11" xfId="0" applyFont="1" applyFill="1" applyBorder="1" applyAlignment="1">
      <alignment horizontal="center" vertical="center" wrapText="1"/>
    </xf>
    <xf numFmtId="43" fontId="3" fillId="0" borderId="11" xfId="42" applyNumberFormat="1" applyFont="1" applyFill="1" applyBorder="1" applyAlignment="1">
      <alignment horizontal="center" vertical="center"/>
    </xf>
    <xf numFmtId="0" fontId="2" fillId="0" borderId="11" xfId="58" applyNumberFormat="1" applyFont="1" applyFill="1" applyBorder="1" applyAlignment="1" applyProtection="1">
      <alignment horizontal="right" vertical="center"/>
      <protection/>
    </xf>
    <xf numFmtId="0" fontId="2" fillId="33" borderId="12" xfId="58" applyNumberFormat="1" applyFont="1" applyFill="1" applyBorder="1" applyAlignment="1" applyProtection="1">
      <alignment horizontal="right" vertical="center"/>
      <protection locked="0"/>
    </xf>
    <xf numFmtId="2" fontId="2" fillId="0" borderId="16" xfId="62" applyNumberFormat="1" applyFont="1" applyFill="1" applyBorder="1" applyAlignment="1">
      <alignment horizontal="right" vertical="center"/>
      <protection/>
    </xf>
    <xf numFmtId="2" fontId="2" fillId="0" borderId="16" xfId="61" applyNumberFormat="1" applyFont="1" applyFill="1" applyBorder="1" applyAlignment="1">
      <alignment horizontal="right" vertical="center" readingOrder="1"/>
      <protection/>
    </xf>
    <xf numFmtId="0" fontId="3" fillId="0" borderId="11" xfId="62" applyNumberFormat="1" applyFont="1" applyFill="1" applyBorder="1" applyAlignment="1">
      <alignment vertical="center" wrapText="1" readingOrder="1"/>
      <protection/>
    </xf>
    <xf numFmtId="43" fontId="3" fillId="0" borderId="0" xfId="58" applyNumberFormat="1" applyFont="1" applyFill="1" applyAlignment="1">
      <alignment vertical="top"/>
      <protection/>
    </xf>
    <xf numFmtId="0" fontId="2" fillId="0" borderId="16" xfId="62" applyNumberFormat="1" applyFont="1" applyFill="1" applyBorder="1" applyAlignment="1">
      <alignment horizontal="right" vertical="top"/>
      <protection/>
    </xf>
    <xf numFmtId="0" fontId="18" fillId="0" borderId="11" xfId="62" applyNumberFormat="1" applyFont="1" applyFill="1" applyBorder="1" applyAlignment="1">
      <alignment vertical="top" wrapText="1"/>
      <protection/>
    </xf>
    <xf numFmtId="2" fontId="3" fillId="0" borderId="0" xfId="58" applyNumberFormat="1" applyFont="1" applyFill="1" applyBorder="1" applyAlignment="1">
      <alignment vertical="center"/>
      <protection/>
    </xf>
    <xf numFmtId="2" fontId="4" fillId="0" borderId="0" xfId="58" applyNumberFormat="1" applyFont="1" applyFill="1" applyBorder="1" applyAlignment="1">
      <alignment horizontal="left" vertical="center"/>
      <protection/>
    </xf>
    <xf numFmtId="2" fontId="3" fillId="0" borderId="0" xfId="58" applyNumberFormat="1" applyFont="1" applyFill="1" applyAlignment="1" applyProtection="1">
      <alignment vertical="center"/>
      <protection locked="0"/>
    </xf>
    <xf numFmtId="2" fontId="3" fillId="0" borderId="0" xfId="58" applyNumberFormat="1" applyFont="1" applyFill="1" applyAlignment="1">
      <alignment vertical="center"/>
      <protection/>
    </xf>
    <xf numFmtId="2" fontId="0" fillId="0" borderId="0" xfId="58" applyNumberFormat="1" applyFill="1" applyAlignment="1">
      <alignment vertical="center"/>
      <protection/>
    </xf>
    <xf numFmtId="187" fontId="3" fillId="0" borderId="0" xfId="58" applyNumberFormat="1" applyFont="1" applyFill="1" applyAlignment="1">
      <alignment vertical="top"/>
      <protection/>
    </xf>
    <xf numFmtId="0" fontId="6" fillId="0" borderId="14" xfId="62" applyNumberFormat="1" applyFont="1" applyFill="1" applyBorder="1" applyAlignment="1">
      <alignment horizontal="center" vertical="top" wrapText="1"/>
      <protection/>
    </xf>
    <xf numFmtId="0" fontId="6" fillId="0" borderId="18" xfId="62" applyNumberFormat="1" applyFont="1" applyFill="1" applyBorder="1" applyAlignment="1">
      <alignment horizontal="center" vertical="top" wrapText="1"/>
      <protection/>
    </xf>
    <xf numFmtId="0" fontId="6" fillId="0" borderId="19" xfId="62" applyNumberFormat="1" applyFont="1" applyFill="1" applyBorder="1" applyAlignment="1">
      <alignment horizontal="center" vertical="top" wrapText="1"/>
      <protection/>
    </xf>
    <xf numFmtId="0" fontId="2" fillId="0" borderId="14"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2" fillId="0" borderId="19" xfId="58" applyNumberFormat="1" applyFont="1" applyFill="1" applyBorder="1" applyAlignment="1">
      <alignment horizontal="center" vertical="center" wrapText="1"/>
      <protection/>
    </xf>
    <xf numFmtId="0" fontId="72"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3" fillId="0" borderId="21" xfId="58" applyNumberFormat="1" applyFont="1" applyFill="1" applyBorder="1" applyAlignment="1" applyProtection="1">
      <alignment horizontal="center" wrapText="1"/>
      <protection locked="0"/>
    </xf>
    <xf numFmtId="0" fontId="2" fillId="33" borderId="14" xfId="62" applyNumberFormat="1" applyFont="1" applyFill="1" applyBorder="1" applyAlignment="1" applyProtection="1">
      <alignment horizontal="left" vertical="top"/>
      <protection locked="0"/>
    </xf>
    <xf numFmtId="0" fontId="2" fillId="0" borderId="18" xfId="62" applyNumberFormat="1" applyFont="1" applyFill="1" applyBorder="1" applyAlignment="1" applyProtection="1">
      <alignment horizontal="left" vertical="top"/>
      <protection locked="0"/>
    </xf>
    <xf numFmtId="0" fontId="2" fillId="0" borderId="19" xfId="62"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8" xfId="57"/>
    <cellStyle name="Normal 2" xfId="58"/>
    <cellStyle name="Normal 2 2" xfId="59"/>
    <cellStyle name="Normal 2 3" xfId="60"/>
    <cellStyle name="Normal 3" xfId="61"/>
    <cellStyle name="Normal 4"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HY329"/>
  <sheetViews>
    <sheetView showGridLines="0" view="pageBreakPreview" zoomScale="70" zoomScaleNormal="60" zoomScaleSheetLayoutView="70" zoomScalePageLayoutView="0" workbookViewId="0" topLeftCell="A1">
      <selection activeCell="A9" sqref="A9:BC9"/>
    </sheetView>
  </sheetViews>
  <sheetFormatPr defaultColWidth="9.140625" defaultRowHeight="15"/>
  <cols>
    <col min="1" max="1" width="13.57421875" style="26" customWidth="1"/>
    <col min="2" max="2" width="60.00390625" style="26" customWidth="1"/>
    <col min="3" max="3" width="3.2812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4"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7.421875" style="26" customWidth="1"/>
    <col min="54" max="54" width="36.421875" style="26" hidden="1" customWidth="1"/>
    <col min="55" max="55" width="60.8515625" style="26" customWidth="1"/>
    <col min="56" max="56" width="9.140625" style="26" customWidth="1"/>
    <col min="57" max="57" width="10.7109375" style="82" hidden="1" customWidth="1"/>
    <col min="58" max="58" width="13.140625" style="82" hidden="1" customWidth="1"/>
    <col min="59" max="59" width="15.28125" style="26" hidden="1" customWidth="1"/>
    <col min="60" max="228" width="9.140625" style="26" customWidth="1"/>
    <col min="229" max="233" width="9.140625" style="27" customWidth="1"/>
    <col min="234" max="16384" width="9.140625" style="26" customWidth="1"/>
  </cols>
  <sheetData>
    <row r="1" spans="1:233" s="1" customFormat="1" ht="27" customHeight="1">
      <c r="A1" s="90" t="str">
        <f>B2&amp;" BoQ"</f>
        <v>Percentage BoQ</v>
      </c>
      <c r="B1" s="90"/>
      <c r="C1" s="90"/>
      <c r="D1" s="90"/>
      <c r="E1" s="90"/>
      <c r="F1" s="90"/>
      <c r="G1" s="90"/>
      <c r="H1" s="90"/>
      <c r="I1" s="90"/>
      <c r="J1" s="90"/>
      <c r="K1" s="90"/>
      <c r="L1" s="90"/>
      <c r="O1" s="2"/>
      <c r="P1" s="2"/>
      <c r="Q1" s="3"/>
      <c r="BE1" s="78"/>
      <c r="BF1" s="78"/>
      <c r="HU1" s="3"/>
      <c r="HV1" s="3"/>
      <c r="HW1" s="3"/>
      <c r="HX1" s="3"/>
      <c r="HY1" s="3"/>
    </row>
    <row r="2" spans="1:58" s="1" customFormat="1" ht="25.5" customHeight="1" hidden="1">
      <c r="A2" s="28" t="s">
        <v>4</v>
      </c>
      <c r="B2" s="28" t="s">
        <v>63</v>
      </c>
      <c r="C2" s="28" t="s">
        <v>5</v>
      </c>
      <c r="D2" s="28" t="s">
        <v>6</v>
      </c>
      <c r="E2" s="28" t="s">
        <v>7</v>
      </c>
      <c r="J2" s="4"/>
      <c r="K2" s="4"/>
      <c r="L2" s="4"/>
      <c r="O2" s="2"/>
      <c r="P2" s="2"/>
      <c r="Q2" s="3"/>
      <c r="BE2" s="78"/>
      <c r="BF2" s="78"/>
    </row>
    <row r="3" spans="1:233" s="1" customFormat="1" ht="30" customHeight="1" hidden="1">
      <c r="A3" s="1" t="s">
        <v>68</v>
      </c>
      <c r="C3" s="1" t="s">
        <v>67</v>
      </c>
      <c r="BE3" s="78"/>
      <c r="BF3" s="78"/>
      <c r="HU3" s="3"/>
      <c r="HV3" s="3"/>
      <c r="HW3" s="3"/>
      <c r="HX3" s="3"/>
      <c r="HY3" s="3"/>
    </row>
    <row r="4" spans="1:233" s="5" customFormat="1" ht="30.75" customHeight="1">
      <c r="A4" s="91" t="s">
        <v>711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E4" s="79"/>
      <c r="BF4" s="79"/>
      <c r="HU4" s="6"/>
      <c r="HV4" s="6"/>
      <c r="HW4" s="6"/>
      <c r="HX4" s="6"/>
      <c r="HY4" s="6"/>
    </row>
    <row r="5" spans="1:233" s="5" customFormat="1" ht="30.75" customHeight="1">
      <c r="A5" s="91" t="s">
        <v>710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E5" s="79"/>
      <c r="BF5" s="79"/>
      <c r="HU5" s="6"/>
      <c r="HV5" s="6"/>
      <c r="HW5" s="6"/>
      <c r="HX5" s="6"/>
      <c r="HY5" s="6"/>
    </row>
    <row r="6" spans="1:233" s="5" customFormat="1" ht="30.75" customHeight="1">
      <c r="A6" s="91" t="s">
        <v>712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E6" s="79"/>
      <c r="BF6" s="79"/>
      <c r="HU6" s="6"/>
      <c r="HV6" s="6"/>
      <c r="HW6" s="6"/>
      <c r="HX6" s="6"/>
      <c r="HY6" s="6"/>
    </row>
    <row r="7" spans="1:23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E7" s="79"/>
      <c r="BF7" s="79"/>
      <c r="HU7" s="6"/>
      <c r="HV7" s="6"/>
      <c r="HW7" s="6"/>
      <c r="HX7" s="6"/>
      <c r="HY7" s="6"/>
    </row>
    <row r="8" spans="1:233" s="7" customFormat="1" ht="37.5" customHeight="1">
      <c r="A8" s="29" t="s">
        <v>9</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BE8" s="80"/>
      <c r="BF8" s="80"/>
      <c r="HU8" s="8"/>
      <c r="HV8" s="8"/>
      <c r="HW8" s="8"/>
      <c r="HX8" s="8"/>
      <c r="HY8" s="8"/>
    </row>
    <row r="9" spans="1:233" s="9" customFormat="1" ht="61.5" customHeight="1">
      <c r="A9" s="87" t="s">
        <v>10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BE9" s="81"/>
      <c r="BF9" s="81"/>
      <c r="HU9" s="10"/>
      <c r="HV9" s="10"/>
      <c r="HW9" s="10"/>
      <c r="HX9" s="10"/>
      <c r="HY9" s="10"/>
    </row>
    <row r="10" spans="1:23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E10" s="81"/>
      <c r="BF10" s="81"/>
      <c r="HU10" s="13"/>
      <c r="HV10" s="13"/>
      <c r="HW10" s="13"/>
      <c r="HX10" s="13"/>
      <c r="HY10" s="13"/>
    </row>
    <row r="11" spans="1:233" s="12" customFormat="1" ht="94.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BE11" s="81"/>
      <c r="BF11" s="81"/>
      <c r="HU11" s="13"/>
      <c r="HV11" s="13"/>
      <c r="HW11" s="13"/>
      <c r="HX11" s="13"/>
      <c r="HY11" s="13"/>
    </row>
    <row r="12" spans="1:23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E12" s="81"/>
      <c r="BF12" s="81"/>
      <c r="HU12" s="13"/>
      <c r="HV12" s="13"/>
      <c r="HW12" s="13"/>
      <c r="HX12" s="13"/>
      <c r="HY12" s="13"/>
    </row>
    <row r="13" spans="1:233" s="21" customFormat="1" ht="22.5" customHeight="1">
      <c r="A13" s="32">
        <v>1</v>
      </c>
      <c r="B13" s="77" t="s">
        <v>251</v>
      </c>
      <c r="C13" s="63" t="s">
        <v>34</v>
      </c>
      <c r="D13" s="33"/>
      <c r="E13" s="15"/>
      <c r="F13" s="34"/>
      <c r="G13" s="16"/>
      <c r="H13" s="16"/>
      <c r="I13" s="34"/>
      <c r="J13" s="17"/>
      <c r="K13" s="18"/>
      <c r="L13" s="18"/>
      <c r="M13" s="19"/>
      <c r="N13" s="20"/>
      <c r="O13" s="20"/>
      <c r="P13" s="35"/>
      <c r="Q13" s="20"/>
      <c r="R13" s="20"/>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76"/>
      <c r="BB13" s="37"/>
      <c r="BC13" s="38"/>
      <c r="BE13" s="81"/>
      <c r="BF13" s="81"/>
      <c r="HU13" s="22">
        <v>1</v>
      </c>
      <c r="HV13" s="22" t="s">
        <v>35</v>
      </c>
      <c r="HW13" s="22" t="s">
        <v>36</v>
      </c>
      <c r="HX13" s="22">
        <v>10</v>
      </c>
      <c r="HY13" s="22" t="s">
        <v>37</v>
      </c>
    </row>
    <row r="14" spans="1:231" s="21" customFormat="1" ht="50.25" customHeight="1">
      <c r="A14" s="65">
        <v>2</v>
      </c>
      <c r="B14" s="66" t="s">
        <v>269</v>
      </c>
      <c r="C14" s="63" t="s">
        <v>38</v>
      </c>
      <c r="D14" s="67">
        <v>1120.25</v>
      </c>
      <c r="E14" s="68" t="s">
        <v>239</v>
      </c>
      <c r="F14" s="69">
        <v>11.31</v>
      </c>
      <c r="G14" s="57"/>
      <c r="H14" s="70"/>
      <c r="I14" s="58" t="s">
        <v>40</v>
      </c>
      <c r="J14" s="59">
        <f>IF(I14="Less(-)",-1,1)</f>
        <v>1</v>
      </c>
      <c r="K14" s="60" t="s">
        <v>64</v>
      </c>
      <c r="L14" s="60" t="s">
        <v>7</v>
      </c>
      <c r="M14" s="71"/>
      <c r="N14" s="57"/>
      <c r="O14" s="57"/>
      <c r="P14" s="61"/>
      <c r="Q14" s="57"/>
      <c r="R14" s="57"/>
      <c r="S14" s="61"/>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72">
        <f>total_amount_ba($B$2,$D$2,D14,F14,J14,K14,M14)</f>
        <v>12670.0275</v>
      </c>
      <c r="BB14" s="73">
        <f>BA14+SUM(N14:AZ14)</f>
        <v>12670.0275</v>
      </c>
      <c r="BC14" s="74" t="str">
        <f aca="true" t="shared" si="0" ref="BC14:BC19">SpellNumber(L14,BB14)</f>
        <v>INR  Twelve Thousand Six Hundred &amp; Seventy  and Paise Three Only</v>
      </c>
      <c r="BD14" s="75"/>
      <c r="BE14" s="81">
        <v>10</v>
      </c>
      <c r="BF14" s="81">
        <f>ROUND(BE14*1.12*1.01,2)</f>
        <v>11.31</v>
      </c>
      <c r="BG14" s="81">
        <f>D14*BE14</f>
        <v>11202.5</v>
      </c>
      <c r="HS14" s="22">
        <v>2</v>
      </c>
      <c r="HT14" s="22" t="s">
        <v>35</v>
      </c>
      <c r="HU14" s="22" t="s">
        <v>46</v>
      </c>
      <c r="HV14" s="22">
        <v>10</v>
      </c>
      <c r="HW14" s="22" t="s">
        <v>39</v>
      </c>
    </row>
    <row r="15" spans="1:231" s="21" customFormat="1" ht="102.75" customHeight="1">
      <c r="A15" s="32">
        <v>3</v>
      </c>
      <c r="B15" s="66" t="s">
        <v>252</v>
      </c>
      <c r="C15" s="63" t="s">
        <v>42</v>
      </c>
      <c r="D15" s="67">
        <v>728.9219999999999</v>
      </c>
      <c r="E15" s="68" t="s">
        <v>250</v>
      </c>
      <c r="F15" s="69">
        <v>134.92</v>
      </c>
      <c r="G15" s="57"/>
      <c r="H15" s="70"/>
      <c r="I15" s="58" t="s">
        <v>40</v>
      </c>
      <c r="J15" s="59">
        <f>IF(I15="Less(-)",-1,1)</f>
        <v>1</v>
      </c>
      <c r="K15" s="60" t="s">
        <v>64</v>
      </c>
      <c r="L15" s="60" t="s">
        <v>7</v>
      </c>
      <c r="M15" s="71"/>
      <c r="N15" s="57"/>
      <c r="O15" s="57"/>
      <c r="P15" s="61"/>
      <c r="Q15" s="57"/>
      <c r="R15" s="57"/>
      <c r="S15" s="61"/>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72">
        <f aca="true" t="shared" si="1" ref="BA15:BA44">total_amount_ba($B$2,$D$2,D15,F15,J15,K15,M15)</f>
        <v>98346.15623999998</v>
      </c>
      <c r="BB15" s="73">
        <f>BA15+SUM(N15:AZ15)</f>
        <v>98346.15623999998</v>
      </c>
      <c r="BC15" s="74" t="str">
        <f t="shared" si="0"/>
        <v>INR  Ninety Eight Thousand Three Hundred &amp; Forty Six  and Paise Sixteen Only</v>
      </c>
      <c r="BD15" s="75"/>
      <c r="BE15" s="81">
        <v>119.27</v>
      </c>
      <c r="BF15" s="81">
        <f aca="true" t="shared" si="2" ref="BF15:BF44">ROUND(BE15*1.12*1.01,2)</f>
        <v>134.92</v>
      </c>
      <c r="BG15" s="81">
        <f aca="true" t="shared" si="3" ref="BG15:BG44">D15*BE15</f>
        <v>86938.52693999998</v>
      </c>
      <c r="HS15" s="22">
        <v>2</v>
      </c>
      <c r="HT15" s="22" t="s">
        <v>35</v>
      </c>
      <c r="HU15" s="22" t="s">
        <v>46</v>
      </c>
      <c r="HV15" s="22">
        <v>10</v>
      </c>
      <c r="HW15" s="22" t="s">
        <v>39</v>
      </c>
    </row>
    <row r="16" spans="1:231" s="21" customFormat="1" ht="118.5" customHeight="1">
      <c r="A16" s="65">
        <v>4</v>
      </c>
      <c r="B16" s="66" t="s">
        <v>253</v>
      </c>
      <c r="C16" s="63" t="s">
        <v>45</v>
      </c>
      <c r="D16" s="67">
        <v>108.731</v>
      </c>
      <c r="E16" s="68" t="s">
        <v>238</v>
      </c>
      <c r="F16" s="69">
        <v>217.62</v>
      </c>
      <c r="G16" s="57"/>
      <c r="H16" s="70"/>
      <c r="I16" s="58" t="s">
        <v>40</v>
      </c>
      <c r="J16" s="59">
        <f aca="true" t="shared" si="4" ref="J16:J44">IF(I16="Less(-)",-1,1)</f>
        <v>1</v>
      </c>
      <c r="K16" s="60" t="s">
        <v>64</v>
      </c>
      <c r="L16" s="60" t="s">
        <v>7</v>
      </c>
      <c r="M16" s="71"/>
      <c r="N16" s="57"/>
      <c r="O16" s="57"/>
      <c r="P16" s="61"/>
      <c r="Q16" s="57"/>
      <c r="R16" s="57"/>
      <c r="S16" s="61"/>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72">
        <f t="shared" si="1"/>
        <v>23662.04022</v>
      </c>
      <c r="BB16" s="73">
        <f aca="true" t="shared" si="5" ref="BB16:BB44">BA16+SUM(N16:AZ16)</f>
        <v>23662.04022</v>
      </c>
      <c r="BC16" s="74" t="str">
        <f t="shared" si="0"/>
        <v>INR  Twenty Three Thousand Six Hundred &amp; Sixty Two  and Paise Four Only</v>
      </c>
      <c r="BD16" s="75"/>
      <c r="BE16" s="81">
        <v>192.38</v>
      </c>
      <c r="BF16" s="81">
        <f t="shared" si="2"/>
        <v>217.62</v>
      </c>
      <c r="BG16" s="81">
        <f t="shared" si="3"/>
        <v>20917.66978</v>
      </c>
      <c r="HS16" s="22">
        <v>3</v>
      </c>
      <c r="HT16" s="22" t="s">
        <v>48</v>
      </c>
      <c r="HU16" s="22" t="s">
        <v>49</v>
      </c>
      <c r="HV16" s="22">
        <v>10</v>
      </c>
      <c r="HW16" s="22" t="s">
        <v>39</v>
      </c>
    </row>
    <row r="17" spans="1:231" s="21" customFormat="1" ht="60" customHeight="1">
      <c r="A17" s="32">
        <v>5</v>
      </c>
      <c r="B17" s="66" t="s">
        <v>273</v>
      </c>
      <c r="C17" s="63" t="s">
        <v>47</v>
      </c>
      <c r="D17" s="67">
        <v>426.785</v>
      </c>
      <c r="E17" s="68" t="s">
        <v>239</v>
      </c>
      <c r="F17" s="69">
        <v>87.71</v>
      </c>
      <c r="G17" s="57"/>
      <c r="H17" s="70"/>
      <c r="I17" s="58" t="s">
        <v>40</v>
      </c>
      <c r="J17" s="59">
        <f t="shared" si="4"/>
        <v>1</v>
      </c>
      <c r="K17" s="60" t="s">
        <v>64</v>
      </c>
      <c r="L17" s="60" t="s">
        <v>7</v>
      </c>
      <c r="M17" s="71"/>
      <c r="N17" s="57"/>
      <c r="O17" s="57"/>
      <c r="P17" s="61"/>
      <c r="Q17" s="57"/>
      <c r="R17" s="57"/>
      <c r="S17" s="61"/>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72">
        <f t="shared" si="1"/>
        <v>37433.31235</v>
      </c>
      <c r="BB17" s="73">
        <f t="shared" si="5"/>
        <v>37433.31235</v>
      </c>
      <c r="BC17" s="74" t="str">
        <f t="shared" si="0"/>
        <v>INR  Thirty Seven Thousand Four Hundred &amp; Thirty Three  and Paise Thirty One Only</v>
      </c>
      <c r="BD17" s="75"/>
      <c r="BE17" s="81"/>
      <c r="BF17" s="81"/>
      <c r="BG17" s="81"/>
      <c r="BH17" s="83"/>
      <c r="HS17" s="22">
        <v>1.01</v>
      </c>
      <c r="HT17" s="22" t="s">
        <v>41</v>
      </c>
      <c r="HU17" s="22" t="s">
        <v>36</v>
      </c>
      <c r="HV17" s="22">
        <v>123.223</v>
      </c>
      <c r="HW17" s="22" t="s">
        <v>39</v>
      </c>
    </row>
    <row r="18" spans="1:231" s="21" customFormat="1" ht="75" customHeight="1">
      <c r="A18" s="65">
        <v>6</v>
      </c>
      <c r="B18" s="66" t="s">
        <v>274</v>
      </c>
      <c r="C18" s="63" t="s">
        <v>50</v>
      </c>
      <c r="D18" s="67">
        <v>415.79999999999995</v>
      </c>
      <c r="E18" s="68" t="s">
        <v>250</v>
      </c>
      <c r="F18" s="69">
        <v>187.78</v>
      </c>
      <c r="G18" s="57"/>
      <c r="H18" s="70"/>
      <c r="I18" s="58" t="s">
        <v>40</v>
      </c>
      <c r="J18" s="59">
        <f t="shared" si="4"/>
        <v>1</v>
      </c>
      <c r="K18" s="60" t="s">
        <v>64</v>
      </c>
      <c r="L18" s="60" t="s">
        <v>7</v>
      </c>
      <c r="M18" s="71"/>
      <c r="N18" s="57"/>
      <c r="O18" s="57"/>
      <c r="P18" s="61"/>
      <c r="Q18" s="57"/>
      <c r="R18" s="57"/>
      <c r="S18" s="61"/>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72">
        <f t="shared" si="1"/>
        <v>78078.924</v>
      </c>
      <c r="BB18" s="73">
        <f t="shared" si="5"/>
        <v>78078.924</v>
      </c>
      <c r="BC18" s="74" t="str">
        <f t="shared" si="0"/>
        <v>INR  Seventy Eight Thousand  &amp;Seventy Eight  and Paise Ninety Two Only</v>
      </c>
      <c r="BD18" s="75"/>
      <c r="BE18" s="81">
        <v>166</v>
      </c>
      <c r="BF18" s="81">
        <f t="shared" si="2"/>
        <v>187.78</v>
      </c>
      <c r="BG18" s="81">
        <f t="shared" si="3"/>
        <v>69022.79999999999</v>
      </c>
      <c r="HS18" s="22">
        <v>1.02</v>
      </c>
      <c r="HT18" s="22" t="s">
        <v>43</v>
      </c>
      <c r="HU18" s="22" t="s">
        <v>44</v>
      </c>
      <c r="HV18" s="22">
        <v>213</v>
      </c>
      <c r="HW18" s="22" t="s">
        <v>39</v>
      </c>
    </row>
    <row r="19" spans="1:231" s="21" customFormat="1" ht="77.25" customHeight="1">
      <c r="A19" s="32">
        <v>7</v>
      </c>
      <c r="B19" s="66" t="s">
        <v>275</v>
      </c>
      <c r="C19" s="63" t="s">
        <v>51</v>
      </c>
      <c r="D19" s="67">
        <v>430.26</v>
      </c>
      <c r="E19" s="68" t="s">
        <v>250</v>
      </c>
      <c r="F19" s="69">
        <v>487.9</v>
      </c>
      <c r="G19" s="57"/>
      <c r="H19" s="70"/>
      <c r="I19" s="58" t="s">
        <v>40</v>
      </c>
      <c r="J19" s="59">
        <f t="shared" si="4"/>
        <v>1</v>
      </c>
      <c r="K19" s="60" t="s">
        <v>64</v>
      </c>
      <c r="L19" s="60" t="s">
        <v>7</v>
      </c>
      <c r="M19" s="71"/>
      <c r="N19" s="57"/>
      <c r="O19" s="57"/>
      <c r="P19" s="61"/>
      <c r="Q19" s="57"/>
      <c r="R19" s="57"/>
      <c r="S19" s="61"/>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72">
        <f t="shared" si="1"/>
        <v>209923.854</v>
      </c>
      <c r="BB19" s="73">
        <f t="shared" si="5"/>
        <v>209923.854</v>
      </c>
      <c r="BC19" s="74" t="str">
        <f t="shared" si="0"/>
        <v>INR  Two Lakh Nine Thousand Nine Hundred &amp; Twenty Three  and Paise Eighty Five Only</v>
      </c>
      <c r="BD19" s="75"/>
      <c r="BE19" s="81">
        <v>431.31</v>
      </c>
      <c r="BF19" s="81">
        <f t="shared" si="2"/>
        <v>487.9</v>
      </c>
      <c r="BG19" s="81">
        <f t="shared" si="3"/>
        <v>185575.4406</v>
      </c>
      <c r="HS19" s="22">
        <v>2</v>
      </c>
      <c r="HT19" s="22" t="s">
        <v>35</v>
      </c>
      <c r="HU19" s="22" t="s">
        <v>46</v>
      </c>
      <c r="HV19" s="22">
        <v>10</v>
      </c>
      <c r="HW19" s="22" t="s">
        <v>39</v>
      </c>
    </row>
    <row r="20" spans="1:231" s="21" customFormat="1" ht="48.75" customHeight="1">
      <c r="A20" s="65">
        <v>8</v>
      </c>
      <c r="B20" s="66" t="s">
        <v>254</v>
      </c>
      <c r="C20" s="63" t="s">
        <v>52</v>
      </c>
      <c r="D20" s="67">
        <v>1394.56</v>
      </c>
      <c r="E20" s="68" t="s">
        <v>239</v>
      </c>
      <c r="F20" s="69">
        <v>364.25</v>
      </c>
      <c r="G20" s="57"/>
      <c r="H20" s="70"/>
      <c r="I20" s="58" t="s">
        <v>40</v>
      </c>
      <c r="J20" s="59">
        <f t="shared" si="4"/>
        <v>1</v>
      </c>
      <c r="K20" s="60" t="s">
        <v>64</v>
      </c>
      <c r="L20" s="60" t="s">
        <v>7</v>
      </c>
      <c r="M20" s="71"/>
      <c r="N20" s="57"/>
      <c r="O20" s="57"/>
      <c r="P20" s="61"/>
      <c r="Q20" s="57"/>
      <c r="R20" s="57"/>
      <c r="S20" s="61"/>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72">
        <f t="shared" si="1"/>
        <v>507968.48</v>
      </c>
      <c r="BB20" s="73">
        <f t="shared" si="5"/>
        <v>507968.48</v>
      </c>
      <c r="BC20" s="74" t="str">
        <f aca="true" t="shared" si="6" ref="BC20:BC34">SpellNumber(L20,BB20)</f>
        <v>INR  Five Lakh Seven Thousand Nine Hundred &amp; Sixty Eight  and Paise Forty Eight Only</v>
      </c>
      <c r="BD20" s="75"/>
      <c r="BE20" s="81">
        <v>322</v>
      </c>
      <c r="BF20" s="81">
        <f t="shared" si="2"/>
        <v>364.25</v>
      </c>
      <c r="BG20" s="81">
        <f t="shared" si="3"/>
        <v>449048.32</v>
      </c>
      <c r="HS20" s="22">
        <v>2</v>
      </c>
      <c r="HT20" s="22" t="s">
        <v>35</v>
      </c>
      <c r="HU20" s="22" t="s">
        <v>46</v>
      </c>
      <c r="HV20" s="22">
        <v>10</v>
      </c>
      <c r="HW20" s="22" t="s">
        <v>39</v>
      </c>
    </row>
    <row r="21" spans="1:231" s="21" customFormat="1" ht="33.75" customHeight="1">
      <c r="A21" s="32">
        <v>9</v>
      </c>
      <c r="B21" s="66" t="s">
        <v>276</v>
      </c>
      <c r="C21" s="63" t="s">
        <v>53</v>
      </c>
      <c r="D21" s="67">
        <v>142.864</v>
      </c>
      <c r="E21" s="68" t="s">
        <v>250</v>
      </c>
      <c r="F21" s="69">
        <v>4908.28</v>
      </c>
      <c r="G21" s="57"/>
      <c r="H21" s="70"/>
      <c r="I21" s="58" t="s">
        <v>40</v>
      </c>
      <c r="J21" s="59">
        <f t="shared" si="4"/>
        <v>1</v>
      </c>
      <c r="K21" s="60" t="s">
        <v>64</v>
      </c>
      <c r="L21" s="60" t="s">
        <v>7</v>
      </c>
      <c r="M21" s="71"/>
      <c r="N21" s="57"/>
      <c r="O21" s="57"/>
      <c r="P21" s="61"/>
      <c r="Q21" s="57"/>
      <c r="R21" s="57"/>
      <c r="S21" s="61"/>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72">
        <f t="shared" si="1"/>
        <v>701216.5139199999</v>
      </c>
      <c r="BB21" s="73">
        <f t="shared" si="5"/>
        <v>701216.5139199999</v>
      </c>
      <c r="BC21" s="74" t="str">
        <f t="shared" si="6"/>
        <v>INR  Seven Lakh One Thousand Two Hundred &amp; Sixteen  and Paise Fifty One Only</v>
      </c>
      <c r="BD21" s="75"/>
      <c r="BE21" s="81">
        <v>4339</v>
      </c>
      <c r="BF21" s="81">
        <f t="shared" si="2"/>
        <v>4908.28</v>
      </c>
      <c r="BG21" s="81">
        <f t="shared" si="3"/>
        <v>619886.8960000001</v>
      </c>
      <c r="HS21" s="22">
        <v>2</v>
      </c>
      <c r="HT21" s="22" t="s">
        <v>35</v>
      </c>
      <c r="HU21" s="22" t="s">
        <v>46</v>
      </c>
      <c r="HV21" s="22">
        <v>10</v>
      </c>
      <c r="HW21" s="22" t="s">
        <v>39</v>
      </c>
    </row>
    <row r="22" spans="1:231" s="21" customFormat="1" ht="189.75" customHeight="1">
      <c r="A22" s="65">
        <v>10</v>
      </c>
      <c r="B22" s="66" t="s">
        <v>277</v>
      </c>
      <c r="C22" s="63" t="s">
        <v>54</v>
      </c>
      <c r="D22" s="67">
        <v>510</v>
      </c>
      <c r="E22" s="68" t="s">
        <v>250</v>
      </c>
      <c r="F22" s="69">
        <v>6510.06</v>
      </c>
      <c r="G22" s="57"/>
      <c r="H22" s="70"/>
      <c r="I22" s="58" t="s">
        <v>40</v>
      </c>
      <c r="J22" s="59">
        <f t="shared" si="4"/>
        <v>1</v>
      </c>
      <c r="K22" s="60" t="s">
        <v>64</v>
      </c>
      <c r="L22" s="60" t="s">
        <v>7</v>
      </c>
      <c r="M22" s="71"/>
      <c r="N22" s="57"/>
      <c r="O22" s="57"/>
      <c r="P22" s="61"/>
      <c r="Q22" s="57"/>
      <c r="R22" s="57"/>
      <c r="S22" s="61"/>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72">
        <f t="shared" si="1"/>
        <v>3320130.6</v>
      </c>
      <c r="BB22" s="73">
        <f t="shared" si="5"/>
        <v>3320130.6</v>
      </c>
      <c r="BC22" s="74" t="str">
        <f t="shared" si="6"/>
        <v>INR  Thirty Three Lakh Twenty Thousand One Hundred &amp; Thirty  and Paise Sixty Only</v>
      </c>
      <c r="BD22" s="75"/>
      <c r="BE22" s="69">
        <v>5755</v>
      </c>
      <c r="BF22" s="81">
        <f t="shared" si="2"/>
        <v>6510.06</v>
      </c>
      <c r="BG22" s="81">
        <f t="shared" si="3"/>
        <v>2935050</v>
      </c>
      <c r="HS22" s="22">
        <v>2</v>
      </c>
      <c r="HT22" s="22" t="s">
        <v>35</v>
      </c>
      <c r="HU22" s="22" t="s">
        <v>46</v>
      </c>
      <c r="HV22" s="22">
        <v>10</v>
      </c>
      <c r="HW22" s="22" t="s">
        <v>39</v>
      </c>
    </row>
    <row r="23" spans="1:231" s="21" customFormat="1" ht="189" customHeight="1">
      <c r="A23" s="32">
        <v>11</v>
      </c>
      <c r="B23" s="66" t="s">
        <v>278</v>
      </c>
      <c r="C23" s="63" t="s">
        <v>55</v>
      </c>
      <c r="D23" s="67">
        <v>205</v>
      </c>
      <c r="E23" s="68" t="s">
        <v>250</v>
      </c>
      <c r="F23" s="69">
        <v>6617.52</v>
      </c>
      <c r="G23" s="57"/>
      <c r="H23" s="70"/>
      <c r="I23" s="58" t="s">
        <v>40</v>
      </c>
      <c r="J23" s="59">
        <f t="shared" si="4"/>
        <v>1</v>
      </c>
      <c r="K23" s="60" t="s">
        <v>64</v>
      </c>
      <c r="L23" s="60" t="s">
        <v>7</v>
      </c>
      <c r="M23" s="71"/>
      <c r="N23" s="57"/>
      <c r="O23" s="57"/>
      <c r="P23" s="61"/>
      <c r="Q23" s="57"/>
      <c r="R23" s="57"/>
      <c r="S23" s="61"/>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72">
        <f t="shared" si="1"/>
        <v>1356591.6</v>
      </c>
      <c r="BB23" s="73">
        <f t="shared" si="5"/>
        <v>1356591.6</v>
      </c>
      <c r="BC23" s="74" t="str">
        <f t="shared" si="6"/>
        <v>INR  Thirteen Lakh Fifty Six Thousand Five Hundred &amp; Ninety One  and Paise Sixty Only</v>
      </c>
      <c r="BD23" s="75"/>
      <c r="BE23" s="69">
        <v>5850</v>
      </c>
      <c r="BF23" s="81">
        <f t="shared" si="2"/>
        <v>6617.52</v>
      </c>
      <c r="BG23" s="81">
        <f t="shared" si="3"/>
        <v>1199250</v>
      </c>
      <c r="HS23" s="22">
        <v>3</v>
      </c>
      <c r="HT23" s="22" t="s">
        <v>48</v>
      </c>
      <c r="HU23" s="22" t="s">
        <v>49</v>
      </c>
      <c r="HV23" s="22">
        <v>10</v>
      </c>
      <c r="HW23" s="22" t="s">
        <v>39</v>
      </c>
    </row>
    <row r="24" spans="1:231" s="21" customFormat="1" ht="190.5" customHeight="1">
      <c r="A24" s="65">
        <v>12</v>
      </c>
      <c r="B24" s="66" t="s">
        <v>279</v>
      </c>
      <c r="C24" s="63" t="s">
        <v>56</v>
      </c>
      <c r="D24" s="67">
        <v>70.28999999999999</v>
      </c>
      <c r="E24" s="68" t="s">
        <v>250</v>
      </c>
      <c r="F24" s="69">
        <v>6724.98</v>
      </c>
      <c r="G24" s="57"/>
      <c r="H24" s="70"/>
      <c r="I24" s="58" t="s">
        <v>40</v>
      </c>
      <c r="J24" s="59">
        <f t="shared" si="4"/>
        <v>1</v>
      </c>
      <c r="K24" s="60" t="s">
        <v>64</v>
      </c>
      <c r="L24" s="60" t="s">
        <v>7</v>
      </c>
      <c r="M24" s="71"/>
      <c r="N24" s="57"/>
      <c r="O24" s="57"/>
      <c r="P24" s="61"/>
      <c r="Q24" s="57"/>
      <c r="R24" s="57"/>
      <c r="S24" s="61"/>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72">
        <f t="shared" si="1"/>
        <v>472698.84419999993</v>
      </c>
      <c r="BB24" s="73">
        <f t="shared" si="5"/>
        <v>472698.84419999993</v>
      </c>
      <c r="BC24" s="74" t="str">
        <f t="shared" si="6"/>
        <v>INR  Four Lakh Seventy Two Thousand Six Hundred &amp; Ninety Eight  and Paise Eighty Four Only</v>
      </c>
      <c r="BD24" s="75"/>
      <c r="BE24" s="69">
        <v>5945</v>
      </c>
      <c r="BF24" s="81">
        <f t="shared" si="2"/>
        <v>6724.98</v>
      </c>
      <c r="BG24" s="81">
        <f t="shared" si="3"/>
        <v>417874.04999999993</v>
      </c>
      <c r="HS24" s="22">
        <v>1.01</v>
      </c>
      <c r="HT24" s="22" t="s">
        <v>41</v>
      </c>
      <c r="HU24" s="22" t="s">
        <v>36</v>
      </c>
      <c r="HV24" s="22">
        <v>123.223</v>
      </c>
      <c r="HW24" s="22" t="s">
        <v>39</v>
      </c>
    </row>
    <row r="25" spans="1:231" s="21" customFormat="1" ht="190.5" customHeight="1">
      <c r="A25" s="32">
        <v>13</v>
      </c>
      <c r="B25" s="66" t="s">
        <v>280</v>
      </c>
      <c r="C25" s="63" t="s">
        <v>163</v>
      </c>
      <c r="D25" s="67">
        <v>9.048</v>
      </c>
      <c r="E25" s="68" t="s">
        <v>250</v>
      </c>
      <c r="F25" s="69">
        <v>6832.45</v>
      </c>
      <c r="G25" s="57"/>
      <c r="H25" s="70"/>
      <c r="I25" s="58" t="s">
        <v>40</v>
      </c>
      <c r="J25" s="59">
        <f t="shared" si="4"/>
        <v>1</v>
      </c>
      <c r="K25" s="60" t="s">
        <v>64</v>
      </c>
      <c r="L25" s="60" t="s">
        <v>7</v>
      </c>
      <c r="M25" s="71"/>
      <c r="N25" s="57"/>
      <c r="O25" s="57"/>
      <c r="P25" s="61"/>
      <c r="Q25" s="57"/>
      <c r="R25" s="57"/>
      <c r="S25" s="61"/>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72">
        <f t="shared" si="1"/>
        <v>61820.0076</v>
      </c>
      <c r="BB25" s="73">
        <f t="shared" si="5"/>
        <v>61820.0076</v>
      </c>
      <c r="BC25" s="74" t="str">
        <f t="shared" si="6"/>
        <v>INR  Sixty One Thousand Eight Hundred &amp; Twenty  and Paise One Only</v>
      </c>
      <c r="BD25" s="75"/>
      <c r="BE25" s="69">
        <v>6040</v>
      </c>
      <c r="BF25" s="81">
        <f t="shared" si="2"/>
        <v>6832.45</v>
      </c>
      <c r="BG25" s="81">
        <f t="shared" si="3"/>
        <v>54649.92</v>
      </c>
      <c r="HS25" s="22">
        <v>1.01</v>
      </c>
      <c r="HT25" s="22" t="s">
        <v>41</v>
      </c>
      <c r="HU25" s="22" t="s">
        <v>36</v>
      </c>
      <c r="HV25" s="22">
        <v>123.223</v>
      </c>
      <c r="HW25" s="22" t="s">
        <v>39</v>
      </c>
    </row>
    <row r="26" spans="1:231" s="21" customFormat="1" ht="130.5" customHeight="1">
      <c r="A26" s="65">
        <v>14</v>
      </c>
      <c r="B26" s="66" t="s">
        <v>255</v>
      </c>
      <c r="C26" s="63" t="s">
        <v>57</v>
      </c>
      <c r="D26" s="67">
        <v>2875.511</v>
      </c>
      <c r="E26" s="68" t="s">
        <v>239</v>
      </c>
      <c r="F26" s="69">
        <v>410.63</v>
      </c>
      <c r="G26" s="57"/>
      <c r="H26" s="70"/>
      <c r="I26" s="58" t="s">
        <v>40</v>
      </c>
      <c r="J26" s="59">
        <f t="shared" si="4"/>
        <v>1</v>
      </c>
      <c r="K26" s="60" t="s">
        <v>64</v>
      </c>
      <c r="L26" s="60" t="s">
        <v>7</v>
      </c>
      <c r="M26" s="71"/>
      <c r="N26" s="57"/>
      <c r="O26" s="57"/>
      <c r="P26" s="61"/>
      <c r="Q26" s="57"/>
      <c r="R26" s="57"/>
      <c r="S26" s="61"/>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72">
        <f t="shared" si="1"/>
        <v>1180771.0819299999</v>
      </c>
      <c r="BB26" s="73">
        <f t="shared" si="5"/>
        <v>1180771.0819299999</v>
      </c>
      <c r="BC26" s="74" t="str">
        <f t="shared" si="6"/>
        <v>INR  Eleven Lakh Eighty Thousand Seven Hundred &amp; Seventy One  and Paise Eight Only</v>
      </c>
      <c r="BD26" s="75"/>
      <c r="BE26" s="81">
        <v>363</v>
      </c>
      <c r="BF26" s="81">
        <f t="shared" si="2"/>
        <v>410.63</v>
      </c>
      <c r="BG26" s="81">
        <f t="shared" si="3"/>
        <v>1043810.493</v>
      </c>
      <c r="HS26" s="22"/>
      <c r="HT26" s="22"/>
      <c r="HU26" s="22"/>
      <c r="HV26" s="22"/>
      <c r="HW26" s="22"/>
    </row>
    <row r="27" spans="1:231" s="21" customFormat="1" ht="132.75" customHeight="1">
      <c r="A27" s="32">
        <v>15</v>
      </c>
      <c r="B27" s="66" t="s">
        <v>256</v>
      </c>
      <c r="C27" s="63" t="s">
        <v>58</v>
      </c>
      <c r="D27" s="67">
        <v>1821.5130000000001</v>
      </c>
      <c r="E27" s="68" t="s">
        <v>239</v>
      </c>
      <c r="F27" s="69">
        <v>430.99</v>
      </c>
      <c r="G27" s="57"/>
      <c r="H27" s="70"/>
      <c r="I27" s="58" t="s">
        <v>40</v>
      </c>
      <c r="J27" s="59">
        <f t="shared" si="4"/>
        <v>1</v>
      </c>
      <c r="K27" s="60" t="s">
        <v>64</v>
      </c>
      <c r="L27" s="60" t="s">
        <v>7</v>
      </c>
      <c r="M27" s="71"/>
      <c r="N27" s="57"/>
      <c r="O27" s="57"/>
      <c r="P27" s="61"/>
      <c r="Q27" s="57"/>
      <c r="R27" s="57"/>
      <c r="S27" s="61"/>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72">
        <f t="shared" si="1"/>
        <v>785053.8878700001</v>
      </c>
      <c r="BB27" s="73">
        <f t="shared" si="5"/>
        <v>785053.8878700001</v>
      </c>
      <c r="BC27" s="74" t="str">
        <f t="shared" si="6"/>
        <v>INR  Seven Lakh Eighty Five Thousand  &amp;Fifty Three  and Paise Eighty Nine Only</v>
      </c>
      <c r="BD27" s="75"/>
      <c r="BE27" s="81">
        <v>381</v>
      </c>
      <c r="BF27" s="81">
        <f t="shared" si="2"/>
        <v>430.99</v>
      </c>
      <c r="BG27" s="81">
        <f t="shared" si="3"/>
        <v>693996.4530000001</v>
      </c>
      <c r="HS27" s="22"/>
      <c r="HT27" s="22"/>
      <c r="HU27" s="22"/>
      <c r="HV27" s="22"/>
      <c r="HW27" s="22"/>
    </row>
    <row r="28" spans="1:231" s="21" customFormat="1" ht="132.75" customHeight="1">
      <c r="A28" s="65">
        <v>16</v>
      </c>
      <c r="B28" s="66" t="s">
        <v>281</v>
      </c>
      <c r="C28" s="63" t="s">
        <v>59</v>
      </c>
      <c r="D28" s="67">
        <v>598.604</v>
      </c>
      <c r="E28" s="68" t="s">
        <v>239</v>
      </c>
      <c r="F28" s="69">
        <v>451.35</v>
      </c>
      <c r="G28" s="57"/>
      <c r="H28" s="70"/>
      <c r="I28" s="58" t="s">
        <v>40</v>
      </c>
      <c r="J28" s="59">
        <f t="shared" si="4"/>
        <v>1</v>
      </c>
      <c r="K28" s="60" t="s">
        <v>64</v>
      </c>
      <c r="L28" s="60" t="s">
        <v>7</v>
      </c>
      <c r="M28" s="71"/>
      <c r="N28" s="57"/>
      <c r="O28" s="57"/>
      <c r="P28" s="61"/>
      <c r="Q28" s="57"/>
      <c r="R28" s="57"/>
      <c r="S28" s="61"/>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72">
        <f t="shared" si="1"/>
        <v>270179.91540000006</v>
      </c>
      <c r="BB28" s="73">
        <f t="shared" si="5"/>
        <v>270179.91540000006</v>
      </c>
      <c r="BC28" s="74" t="str">
        <f t="shared" si="6"/>
        <v>INR  Two Lakh Seventy Thousand One Hundred &amp; Seventy Nine  and Paise Ninety Two Only</v>
      </c>
      <c r="BD28" s="75"/>
      <c r="BE28" s="81">
        <v>399</v>
      </c>
      <c r="BF28" s="81">
        <f t="shared" si="2"/>
        <v>451.35</v>
      </c>
      <c r="BG28" s="81">
        <f t="shared" si="3"/>
        <v>238842.996</v>
      </c>
      <c r="HS28" s="22"/>
      <c r="HT28" s="22"/>
      <c r="HU28" s="22"/>
      <c r="HV28" s="22"/>
      <c r="HW28" s="22"/>
    </row>
    <row r="29" spans="1:231" s="21" customFormat="1" ht="132.75" customHeight="1">
      <c r="A29" s="32">
        <v>17</v>
      </c>
      <c r="B29" s="66" t="s">
        <v>282</v>
      </c>
      <c r="C29" s="63" t="s">
        <v>60</v>
      </c>
      <c r="D29" s="67">
        <v>86.99</v>
      </c>
      <c r="E29" s="68" t="s">
        <v>239</v>
      </c>
      <c r="F29" s="69">
        <v>471.71</v>
      </c>
      <c r="G29" s="57"/>
      <c r="H29" s="70"/>
      <c r="I29" s="58" t="s">
        <v>40</v>
      </c>
      <c r="J29" s="59">
        <f t="shared" si="4"/>
        <v>1</v>
      </c>
      <c r="K29" s="60" t="s">
        <v>64</v>
      </c>
      <c r="L29" s="60" t="s">
        <v>7</v>
      </c>
      <c r="M29" s="71"/>
      <c r="N29" s="57"/>
      <c r="O29" s="57"/>
      <c r="P29" s="61"/>
      <c r="Q29" s="57"/>
      <c r="R29" s="57"/>
      <c r="S29" s="61"/>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72">
        <f t="shared" si="1"/>
        <v>41034.052899999995</v>
      </c>
      <c r="BB29" s="73">
        <f t="shared" si="5"/>
        <v>41034.052899999995</v>
      </c>
      <c r="BC29" s="74" t="str">
        <f t="shared" si="6"/>
        <v>INR  Forty One Thousand  &amp;Thirty Four  and Paise Five Only</v>
      </c>
      <c r="BD29" s="75"/>
      <c r="BE29" s="81">
        <v>417</v>
      </c>
      <c r="BF29" s="81">
        <f t="shared" si="2"/>
        <v>471.71</v>
      </c>
      <c r="BG29" s="81">
        <f t="shared" si="3"/>
        <v>36274.829999999994</v>
      </c>
      <c r="HS29" s="22"/>
      <c r="HT29" s="22"/>
      <c r="HU29" s="22"/>
      <c r="HV29" s="22"/>
      <c r="HW29" s="22"/>
    </row>
    <row r="30" spans="1:231" s="21" customFormat="1" ht="158.25" customHeight="1">
      <c r="A30" s="65">
        <v>18</v>
      </c>
      <c r="B30" s="66" t="s">
        <v>257</v>
      </c>
      <c r="C30" s="63" t="s">
        <v>61</v>
      </c>
      <c r="D30" s="67">
        <v>60</v>
      </c>
      <c r="E30" s="68" t="s">
        <v>261</v>
      </c>
      <c r="F30" s="69">
        <v>83418.08</v>
      </c>
      <c r="G30" s="57"/>
      <c r="H30" s="70"/>
      <c r="I30" s="58" t="s">
        <v>40</v>
      </c>
      <c r="J30" s="59">
        <f t="shared" si="4"/>
        <v>1</v>
      </c>
      <c r="K30" s="60" t="s">
        <v>64</v>
      </c>
      <c r="L30" s="60" t="s">
        <v>7</v>
      </c>
      <c r="M30" s="71"/>
      <c r="N30" s="57"/>
      <c r="O30" s="57"/>
      <c r="P30" s="61"/>
      <c r="Q30" s="57"/>
      <c r="R30" s="57"/>
      <c r="S30" s="61"/>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72">
        <f t="shared" si="1"/>
        <v>5005084.8</v>
      </c>
      <c r="BB30" s="73">
        <f t="shared" si="5"/>
        <v>5005084.8</v>
      </c>
      <c r="BC30" s="74" t="str">
        <f t="shared" si="6"/>
        <v>INR  Fifty Lakh Five Thousand  &amp;Eighty Four  and Paise Eighty Only</v>
      </c>
      <c r="BD30" s="75"/>
      <c r="BE30" s="69">
        <v>73743</v>
      </c>
      <c r="BF30" s="81">
        <f t="shared" si="2"/>
        <v>83418.08</v>
      </c>
      <c r="BG30" s="81">
        <f t="shared" si="3"/>
        <v>4424580</v>
      </c>
      <c r="HS30" s="22"/>
      <c r="HT30" s="22"/>
      <c r="HU30" s="22"/>
      <c r="HV30" s="22"/>
      <c r="HW30" s="22"/>
    </row>
    <row r="31" spans="1:231" s="21" customFormat="1" ht="158.25" customHeight="1">
      <c r="A31" s="32">
        <v>19</v>
      </c>
      <c r="B31" s="66" t="s">
        <v>258</v>
      </c>
      <c r="C31" s="63" t="s">
        <v>70</v>
      </c>
      <c r="D31" s="67">
        <v>23.55</v>
      </c>
      <c r="E31" s="68" t="s">
        <v>261</v>
      </c>
      <c r="F31" s="69">
        <v>83904.5</v>
      </c>
      <c r="G31" s="57"/>
      <c r="H31" s="70"/>
      <c r="I31" s="58" t="s">
        <v>40</v>
      </c>
      <c r="J31" s="59">
        <f t="shared" si="4"/>
        <v>1</v>
      </c>
      <c r="K31" s="60" t="s">
        <v>64</v>
      </c>
      <c r="L31" s="60" t="s">
        <v>7</v>
      </c>
      <c r="M31" s="71"/>
      <c r="N31" s="57"/>
      <c r="O31" s="57"/>
      <c r="P31" s="61"/>
      <c r="Q31" s="57"/>
      <c r="R31" s="57"/>
      <c r="S31" s="61"/>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72">
        <f t="shared" si="1"/>
        <v>1975950.975</v>
      </c>
      <c r="BB31" s="73">
        <f t="shared" si="5"/>
        <v>1975950.975</v>
      </c>
      <c r="BC31" s="74" t="str">
        <f t="shared" si="6"/>
        <v>INR  Nineteen Lakh Seventy Five Thousand Nine Hundred &amp; Fifty  and Paise Ninety Eight Only</v>
      </c>
      <c r="BD31" s="75"/>
      <c r="BE31" s="69">
        <v>74173</v>
      </c>
      <c r="BF31" s="81">
        <f t="shared" si="2"/>
        <v>83904.5</v>
      </c>
      <c r="BG31" s="81">
        <f t="shared" si="3"/>
        <v>1746774.1500000001</v>
      </c>
      <c r="HS31" s="22"/>
      <c r="HT31" s="22"/>
      <c r="HU31" s="22"/>
      <c r="HV31" s="22"/>
      <c r="HW31" s="22"/>
    </row>
    <row r="32" spans="1:231" s="21" customFormat="1" ht="158.25" customHeight="1">
      <c r="A32" s="65">
        <v>20</v>
      </c>
      <c r="B32" s="66" t="s">
        <v>283</v>
      </c>
      <c r="C32" s="63" t="s">
        <v>71</v>
      </c>
      <c r="D32" s="67">
        <v>9</v>
      </c>
      <c r="E32" s="68" t="s">
        <v>261</v>
      </c>
      <c r="F32" s="69">
        <v>84390.91</v>
      </c>
      <c r="G32" s="57"/>
      <c r="H32" s="70"/>
      <c r="I32" s="58" t="s">
        <v>40</v>
      </c>
      <c r="J32" s="59">
        <f t="shared" si="4"/>
        <v>1</v>
      </c>
      <c r="K32" s="60" t="s">
        <v>64</v>
      </c>
      <c r="L32" s="60" t="s">
        <v>7</v>
      </c>
      <c r="M32" s="71"/>
      <c r="N32" s="57"/>
      <c r="O32" s="57"/>
      <c r="P32" s="61"/>
      <c r="Q32" s="57"/>
      <c r="R32" s="57"/>
      <c r="S32" s="61"/>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72">
        <f t="shared" si="1"/>
        <v>759518.1900000001</v>
      </c>
      <c r="BB32" s="73">
        <f t="shared" si="5"/>
        <v>759518.1900000001</v>
      </c>
      <c r="BC32" s="74" t="str">
        <f t="shared" si="6"/>
        <v>INR  Seven Lakh Fifty Nine Thousand Five Hundred &amp; Eighteen  and Paise Nineteen Only</v>
      </c>
      <c r="BD32" s="75"/>
      <c r="BE32" s="69">
        <v>74603</v>
      </c>
      <c r="BF32" s="81">
        <f t="shared" si="2"/>
        <v>84390.91</v>
      </c>
      <c r="BG32" s="81">
        <f t="shared" si="3"/>
        <v>671427</v>
      </c>
      <c r="HS32" s="22"/>
      <c r="HT32" s="22"/>
      <c r="HU32" s="22"/>
      <c r="HV32" s="22"/>
      <c r="HW32" s="22"/>
    </row>
    <row r="33" spans="1:231" s="21" customFormat="1" ht="158.25" customHeight="1">
      <c r="A33" s="32">
        <v>21</v>
      </c>
      <c r="B33" s="66" t="s">
        <v>284</v>
      </c>
      <c r="C33" s="63" t="s">
        <v>72</v>
      </c>
      <c r="D33" s="67">
        <v>2</v>
      </c>
      <c r="E33" s="68" t="s">
        <v>261</v>
      </c>
      <c r="F33" s="69">
        <v>84877.33</v>
      </c>
      <c r="G33" s="57"/>
      <c r="H33" s="70"/>
      <c r="I33" s="58" t="s">
        <v>40</v>
      </c>
      <c r="J33" s="59">
        <f t="shared" si="4"/>
        <v>1</v>
      </c>
      <c r="K33" s="60" t="s">
        <v>64</v>
      </c>
      <c r="L33" s="60" t="s">
        <v>7</v>
      </c>
      <c r="M33" s="71"/>
      <c r="N33" s="57"/>
      <c r="O33" s="57"/>
      <c r="P33" s="61"/>
      <c r="Q33" s="57"/>
      <c r="R33" s="57"/>
      <c r="S33" s="61"/>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72">
        <f t="shared" si="1"/>
        <v>169754.66</v>
      </c>
      <c r="BB33" s="73">
        <f t="shared" si="5"/>
        <v>169754.66</v>
      </c>
      <c r="BC33" s="74" t="str">
        <f t="shared" si="6"/>
        <v>INR  One Lakh Sixty Nine Thousand Seven Hundred &amp; Fifty Four  and Paise Sixty Six Only</v>
      </c>
      <c r="BD33" s="75"/>
      <c r="BE33" s="69">
        <v>75033</v>
      </c>
      <c r="BF33" s="81">
        <f t="shared" si="2"/>
        <v>84877.33</v>
      </c>
      <c r="BG33" s="81">
        <f t="shared" si="3"/>
        <v>150066</v>
      </c>
      <c r="HS33" s="22"/>
      <c r="HT33" s="22"/>
      <c r="HU33" s="22"/>
      <c r="HV33" s="22"/>
      <c r="HW33" s="22"/>
    </row>
    <row r="34" spans="1:231" s="21" customFormat="1" ht="40.5" customHeight="1">
      <c r="A34" s="65">
        <v>22</v>
      </c>
      <c r="B34" s="66" t="s">
        <v>285</v>
      </c>
      <c r="C34" s="63" t="s">
        <v>73</v>
      </c>
      <c r="D34" s="67">
        <v>107</v>
      </c>
      <c r="E34" s="68" t="s">
        <v>250</v>
      </c>
      <c r="F34" s="69">
        <v>5564.37</v>
      </c>
      <c r="G34" s="57"/>
      <c r="H34" s="70"/>
      <c r="I34" s="58" t="s">
        <v>40</v>
      </c>
      <c r="J34" s="59">
        <f t="shared" si="4"/>
        <v>1</v>
      </c>
      <c r="K34" s="60" t="s">
        <v>64</v>
      </c>
      <c r="L34" s="60" t="s">
        <v>7</v>
      </c>
      <c r="M34" s="71"/>
      <c r="N34" s="57"/>
      <c r="O34" s="57"/>
      <c r="P34" s="61"/>
      <c r="Q34" s="57"/>
      <c r="R34" s="57"/>
      <c r="S34" s="61"/>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72">
        <f t="shared" si="1"/>
        <v>595387.59</v>
      </c>
      <c r="BB34" s="73">
        <f t="shared" si="5"/>
        <v>595387.59</v>
      </c>
      <c r="BC34" s="74" t="str">
        <f t="shared" si="6"/>
        <v>INR  Five Lakh Ninety Five Thousand Three Hundred &amp; Eighty Seven  and Paise Fifty Nine Only</v>
      </c>
      <c r="BD34" s="75"/>
      <c r="BE34" s="81">
        <v>4919</v>
      </c>
      <c r="BF34" s="81">
        <f t="shared" si="2"/>
        <v>5564.37</v>
      </c>
      <c r="BG34" s="81">
        <f t="shared" si="3"/>
        <v>526333</v>
      </c>
      <c r="HS34" s="22"/>
      <c r="HT34" s="22"/>
      <c r="HU34" s="22"/>
      <c r="HV34" s="22"/>
      <c r="HW34" s="22"/>
    </row>
    <row r="35" spans="1:231" s="21" customFormat="1" ht="32.25" customHeight="1">
      <c r="A35" s="32">
        <v>23</v>
      </c>
      <c r="B35" s="66" t="s">
        <v>259</v>
      </c>
      <c r="C35" s="63" t="s">
        <v>74</v>
      </c>
      <c r="D35" s="67">
        <v>181.5</v>
      </c>
      <c r="E35" s="68" t="s">
        <v>250</v>
      </c>
      <c r="F35" s="69">
        <v>5816.63</v>
      </c>
      <c r="G35" s="57"/>
      <c r="H35" s="70"/>
      <c r="I35" s="58" t="s">
        <v>40</v>
      </c>
      <c r="J35" s="59">
        <f t="shared" si="4"/>
        <v>1</v>
      </c>
      <c r="K35" s="60" t="s">
        <v>64</v>
      </c>
      <c r="L35" s="60" t="s">
        <v>7</v>
      </c>
      <c r="M35" s="71"/>
      <c r="N35" s="57"/>
      <c r="O35" s="57"/>
      <c r="P35" s="61"/>
      <c r="Q35" s="57"/>
      <c r="R35" s="57"/>
      <c r="S35" s="61"/>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72">
        <f t="shared" si="1"/>
        <v>1055718.345</v>
      </c>
      <c r="BB35" s="73">
        <f t="shared" si="5"/>
        <v>1055718.345</v>
      </c>
      <c r="BC35" s="74" t="str">
        <f aca="true" t="shared" si="7" ref="BC35:BC46">SpellNumber(L35,BB35)</f>
        <v>INR  Ten Lakh Fifty Five Thousand Seven Hundred &amp; Eighteen  and Paise Thirty Four Only</v>
      </c>
      <c r="BD35" s="75"/>
      <c r="BE35" s="81">
        <v>5142</v>
      </c>
      <c r="BF35" s="81">
        <f t="shared" si="2"/>
        <v>5816.63</v>
      </c>
      <c r="BG35" s="81">
        <f t="shared" si="3"/>
        <v>933273</v>
      </c>
      <c r="HS35" s="22"/>
      <c r="HT35" s="22"/>
      <c r="HU35" s="22"/>
      <c r="HV35" s="22"/>
      <c r="HW35" s="22"/>
    </row>
    <row r="36" spans="1:231" s="21" customFormat="1" ht="38.25" customHeight="1">
      <c r="A36" s="65">
        <v>24</v>
      </c>
      <c r="B36" s="66" t="s">
        <v>259</v>
      </c>
      <c r="C36" s="63" t="s">
        <v>75</v>
      </c>
      <c r="D36" s="67">
        <v>188</v>
      </c>
      <c r="E36" s="68" t="s">
        <v>250</v>
      </c>
      <c r="F36" s="69">
        <v>5942.19</v>
      </c>
      <c r="G36" s="57"/>
      <c r="H36" s="70"/>
      <c r="I36" s="58" t="s">
        <v>40</v>
      </c>
      <c r="J36" s="59">
        <f>IF(I36="Less(-)",-1,1)</f>
        <v>1</v>
      </c>
      <c r="K36" s="60" t="s">
        <v>64</v>
      </c>
      <c r="L36" s="60" t="s">
        <v>7</v>
      </c>
      <c r="M36" s="71"/>
      <c r="N36" s="57"/>
      <c r="O36" s="57"/>
      <c r="P36" s="61"/>
      <c r="Q36" s="57"/>
      <c r="R36" s="57"/>
      <c r="S36" s="61"/>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72">
        <f t="shared" si="1"/>
        <v>1117131.72</v>
      </c>
      <c r="BB36" s="73">
        <f t="shared" si="5"/>
        <v>1117131.72</v>
      </c>
      <c r="BC36" s="74" t="str">
        <f t="shared" si="7"/>
        <v>INR  Eleven Lakh Seventeen Thousand One Hundred &amp; Thirty One  and Paise Seventy Two Only</v>
      </c>
      <c r="BD36" s="75"/>
      <c r="BE36" s="81">
        <v>5253</v>
      </c>
      <c r="BF36" s="81">
        <f t="shared" si="2"/>
        <v>5942.19</v>
      </c>
      <c r="BG36" s="81">
        <f t="shared" si="3"/>
        <v>987564</v>
      </c>
      <c r="HS36" s="22"/>
      <c r="HT36" s="22"/>
      <c r="HU36" s="22"/>
      <c r="HV36" s="22"/>
      <c r="HW36" s="22"/>
    </row>
    <row r="37" spans="1:231" s="21" customFormat="1" ht="38.25" customHeight="1">
      <c r="A37" s="32">
        <v>25</v>
      </c>
      <c r="B37" s="66" t="s">
        <v>259</v>
      </c>
      <c r="C37" s="63" t="s">
        <v>76</v>
      </c>
      <c r="D37" s="67">
        <v>102</v>
      </c>
      <c r="E37" s="68" t="s">
        <v>250</v>
      </c>
      <c r="F37" s="69">
        <v>6067.76</v>
      </c>
      <c r="G37" s="57"/>
      <c r="H37" s="70"/>
      <c r="I37" s="58" t="s">
        <v>40</v>
      </c>
      <c r="J37" s="59">
        <f>IF(I37="Less(-)",-1,1)</f>
        <v>1</v>
      </c>
      <c r="K37" s="60" t="s">
        <v>64</v>
      </c>
      <c r="L37" s="60" t="s">
        <v>7</v>
      </c>
      <c r="M37" s="71"/>
      <c r="N37" s="57"/>
      <c r="O37" s="57"/>
      <c r="P37" s="61"/>
      <c r="Q37" s="57"/>
      <c r="R37" s="57"/>
      <c r="S37" s="61"/>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72">
        <f t="shared" si="1"/>
        <v>618911.52</v>
      </c>
      <c r="BB37" s="73">
        <f t="shared" si="5"/>
        <v>618911.52</v>
      </c>
      <c r="BC37" s="74" t="str">
        <f t="shared" si="7"/>
        <v>INR  Six Lakh Eighteen Thousand Nine Hundred &amp; Eleven  and Paise Fifty Two Only</v>
      </c>
      <c r="BD37" s="75"/>
      <c r="BE37" s="81">
        <v>5364</v>
      </c>
      <c r="BF37" s="81">
        <f t="shared" si="2"/>
        <v>6067.76</v>
      </c>
      <c r="BG37" s="81">
        <f t="shared" si="3"/>
        <v>547128</v>
      </c>
      <c r="HS37" s="22"/>
      <c r="HT37" s="22"/>
      <c r="HU37" s="22"/>
      <c r="HV37" s="22"/>
      <c r="HW37" s="22"/>
    </row>
    <row r="38" spans="1:231" s="21" customFormat="1" ht="38.25" customHeight="1">
      <c r="A38" s="65">
        <v>26</v>
      </c>
      <c r="B38" s="66" t="s">
        <v>259</v>
      </c>
      <c r="C38" s="63" t="s">
        <v>77</v>
      </c>
      <c r="D38" s="67">
        <v>12</v>
      </c>
      <c r="E38" s="68" t="s">
        <v>250</v>
      </c>
      <c r="F38" s="69">
        <v>6193.32</v>
      </c>
      <c r="G38" s="57"/>
      <c r="H38" s="70"/>
      <c r="I38" s="58" t="s">
        <v>40</v>
      </c>
      <c r="J38" s="59">
        <f t="shared" si="4"/>
        <v>1</v>
      </c>
      <c r="K38" s="60" t="s">
        <v>64</v>
      </c>
      <c r="L38" s="60" t="s">
        <v>7</v>
      </c>
      <c r="M38" s="71"/>
      <c r="N38" s="57"/>
      <c r="O38" s="57"/>
      <c r="P38" s="61"/>
      <c r="Q38" s="57"/>
      <c r="R38" s="57"/>
      <c r="S38" s="61"/>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72">
        <f t="shared" si="1"/>
        <v>74319.84</v>
      </c>
      <c r="BB38" s="73">
        <f t="shared" si="5"/>
        <v>74319.84</v>
      </c>
      <c r="BC38" s="74" t="str">
        <f t="shared" si="7"/>
        <v>INR  Seventy Four Thousand Three Hundred &amp; Nineteen  and Paise Eighty Four Only</v>
      </c>
      <c r="BD38" s="75"/>
      <c r="BE38" s="81">
        <v>5475</v>
      </c>
      <c r="BF38" s="81">
        <f t="shared" si="2"/>
        <v>6193.32</v>
      </c>
      <c r="BG38" s="81">
        <f t="shared" si="3"/>
        <v>65700</v>
      </c>
      <c r="HS38" s="22"/>
      <c r="HT38" s="22"/>
      <c r="HU38" s="22"/>
      <c r="HV38" s="22"/>
      <c r="HW38" s="22"/>
    </row>
    <row r="39" spans="1:231" s="21" customFormat="1" ht="48" customHeight="1">
      <c r="A39" s="32">
        <v>27</v>
      </c>
      <c r="B39" s="66" t="s">
        <v>286</v>
      </c>
      <c r="C39" s="63" t="s">
        <v>78</v>
      </c>
      <c r="D39" s="67">
        <v>730</v>
      </c>
      <c r="E39" s="68" t="s">
        <v>239</v>
      </c>
      <c r="F39" s="69">
        <v>764.69</v>
      </c>
      <c r="G39" s="57"/>
      <c r="H39" s="70"/>
      <c r="I39" s="58" t="s">
        <v>40</v>
      </c>
      <c r="J39" s="59">
        <f t="shared" si="4"/>
        <v>1</v>
      </c>
      <c r="K39" s="60" t="s">
        <v>64</v>
      </c>
      <c r="L39" s="60" t="s">
        <v>7</v>
      </c>
      <c r="M39" s="71"/>
      <c r="N39" s="57"/>
      <c r="O39" s="57"/>
      <c r="P39" s="61"/>
      <c r="Q39" s="57"/>
      <c r="R39" s="57"/>
      <c r="S39" s="61"/>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72">
        <f t="shared" si="1"/>
        <v>558223.7000000001</v>
      </c>
      <c r="BB39" s="73">
        <f t="shared" si="5"/>
        <v>558223.7000000001</v>
      </c>
      <c r="BC39" s="74" t="str">
        <f t="shared" si="7"/>
        <v>INR  Five Lakh Fifty Eight Thousand Two Hundred &amp; Twenty Three  and Paise Seventy Only</v>
      </c>
      <c r="BD39" s="75"/>
      <c r="BE39" s="81">
        <v>676</v>
      </c>
      <c r="BF39" s="81">
        <f t="shared" si="2"/>
        <v>764.69</v>
      </c>
      <c r="BG39" s="81">
        <f t="shared" si="3"/>
        <v>493480</v>
      </c>
      <c r="HS39" s="22"/>
      <c r="HT39" s="22"/>
      <c r="HU39" s="22"/>
      <c r="HV39" s="22"/>
      <c r="HW39" s="22"/>
    </row>
    <row r="40" spans="1:231" s="21" customFormat="1" ht="48" customHeight="1">
      <c r="A40" s="65">
        <v>28</v>
      </c>
      <c r="B40" s="66" t="s">
        <v>287</v>
      </c>
      <c r="C40" s="63" t="s">
        <v>79</v>
      </c>
      <c r="D40" s="67">
        <v>580</v>
      </c>
      <c r="E40" s="68" t="s">
        <v>239</v>
      </c>
      <c r="F40" s="69">
        <v>778.27</v>
      </c>
      <c r="G40" s="57"/>
      <c r="H40" s="70"/>
      <c r="I40" s="58" t="s">
        <v>40</v>
      </c>
      <c r="J40" s="59">
        <f t="shared" si="4"/>
        <v>1</v>
      </c>
      <c r="K40" s="60" t="s">
        <v>64</v>
      </c>
      <c r="L40" s="60" t="s">
        <v>7</v>
      </c>
      <c r="M40" s="71"/>
      <c r="N40" s="57"/>
      <c r="O40" s="57"/>
      <c r="P40" s="61"/>
      <c r="Q40" s="57"/>
      <c r="R40" s="57"/>
      <c r="S40" s="61"/>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72">
        <f t="shared" si="1"/>
        <v>451396.6</v>
      </c>
      <c r="BB40" s="73">
        <f t="shared" si="5"/>
        <v>451396.6</v>
      </c>
      <c r="BC40" s="74" t="str">
        <f t="shared" si="7"/>
        <v>INR  Four Lakh Fifty One Thousand Three Hundred &amp; Ninety Six  and Paise Sixty Only</v>
      </c>
      <c r="BD40" s="75"/>
      <c r="BE40" s="81">
        <v>688</v>
      </c>
      <c r="BF40" s="81">
        <f t="shared" si="2"/>
        <v>778.27</v>
      </c>
      <c r="BG40" s="81">
        <f t="shared" si="3"/>
        <v>399040</v>
      </c>
      <c r="HS40" s="22"/>
      <c r="HT40" s="22"/>
      <c r="HU40" s="22"/>
      <c r="HV40" s="22"/>
      <c r="HW40" s="22"/>
    </row>
    <row r="41" spans="1:231" s="21" customFormat="1" ht="48" customHeight="1">
      <c r="A41" s="32">
        <v>29</v>
      </c>
      <c r="B41" s="66" t="s">
        <v>288</v>
      </c>
      <c r="C41" s="63" t="s">
        <v>80</v>
      </c>
      <c r="D41" s="67">
        <v>207</v>
      </c>
      <c r="E41" s="68" t="s">
        <v>239</v>
      </c>
      <c r="F41" s="69">
        <v>791.84</v>
      </c>
      <c r="G41" s="57"/>
      <c r="H41" s="70"/>
      <c r="I41" s="58" t="s">
        <v>40</v>
      </c>
      <c r="J41" s="59">
        <f t="shared" si="4"/>
        <v>1</v>
      </c>
      <c r="K41" s="60" t="s">
        <v>64</v>
      </c>
      <c r="L41" s="60" t="s">
        <v>7</v>
      </c>
      <c r="M41" s="71"/>
      <c r="N41" s="57"/>
      <c r="O41" s="57"/>
      <c r="P41" s="61"/>
      <c r="Q41" s="57"/>
      <c r="R41" s="57"/>
      <c r="S41" s="61"/>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72">
        <f t="shared" si="1"/>
        <v>163910.88</v>
      </c>
      <c r="BB41" s="73">
        <f t="shared" si="5"/>
        <v>163910.88</v>
      </c>
      <c r="BC41" s="74" t="str">
        <f t="shared" si="7"/>
        <v>INR  One Lakh Sixty Three Thousand Nine Hundred &amp; Ten  and Paise Eighty Eight Only</v>
      </c>
      <c r="BD41" s="75"/>
      <c r="BE41" s="81">
        <v>700</v>
      </c>
      <c r="BF41" s="81">
        <f t="shared" si="2"/>
        <v>791.84</v>
      </c>
      <c r="BG41" s="81">
        <f t="shared" si="3"/>
        <v>144900</v>
      </c>
      <c r="HS41" s="22"/>
      <c r="HT41" s="22"/>
      <c r="HU41" s="22"/>
      <c r="HV41" s="22"/>
      <c r="HW41" s="22"/>
    </row>
    <row r="42" spans="1:231" s="21" customFormat="1" ht="48" customHeight="1">
      <c r="A42" s="65">
        <v>30</v>
      </c>
      <c r="B42" s="66" t="s">
        <v>289</v>
      </c>
      <c r="C42" s="63" t="s">
        <v>81</v>
      </c>
      <c r="D42" s="67">
        <v>15</v>
      </c>
      <c r="E42" s="68" t="s">
        <v>239</v>
      </c>
      <c r="F42" s="69">
        <v>805.41</v>
      </c>
      <c r="G42" s="57"/>
      <c r="H42" s="70"/>
      <c r="I42" s="58" t="s">
        <v>40</v>
      </c>
      <c r="J42" s="59">
        <f t="shared" si="4"/>
        <v>1</v>
      </c>
      <c r="K42" s="60" t="s">
        <v>64</v>
      </c>
      <c r="L42" s="60" t="s">
        <v>7</v>
      </c>
      <c r="M42" s="71"/>
      <c r="N42" s="57"/>
      <c r="O42" s="57"/>
      <c r="P42" s="61"/>
      <c r="Q42" s="57"/>
      <c r="R42" s="57"/>
      <c r="S42" s="61"/>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72">
        <f t="shared" si="1"/>
        <v>12081.15</v>
      </c>
      <c r="BB42" s="73">
        <f t="shared" si="5"/>
        <v>12081.15</v>
      </c>
      <c r="BC42" s="74" t="str">
        <f t="shared" si="7"/>
        <v>INR  Twelve Thousand  &amp;Eighty One  and Paise Fifteen Only</v>
      </c>
      <c r="BD42" s="75"/>
      <c r="BE42" s="81">
        <v>712</v>
      </c>
      <c r="BF42" s="81">
        <f t="shared" si="2"/>
        <v>805.41</v>
      </c>
      <c r="BG42" s="81">
        <f t="shared" si="3"/>
        <v>10680</v>
      </c>
      <c r="HS42" s="22"/>
      <c r="HT42" s="22"/>
      <c r="HU42" s="22"/>
      <c r="HV42" s="22"/>
      <c r="HW42" s="22"/>
    </row>
    <row r="43" spans="1:231" s="21" customFormat="1" ht="146.25" customHeight="1">
      <c r="A43" s="32">
        <v>31</v>
      </c>
      <c r="B43" s="66" t="s">
        <v>260</v>
      </c>
      <c r="C43" s="63" t="s">
        <v>82</v>
      </c>
      <c r="D43" s="67">
        <v>26.276</v>
      </c>
      <c r="E43" s="68" t="s">
        <v>239</v>
      </c>
      <c r="F43" s="69">
        <v>201.35</v>
      </c>
      <c r="G43" s="57"/>
      <c r="H43" s="70"/>
      <c r="I43" s="58" t="s">
        <v>40</v>
      </c>
      <c r="J43" s="59">
        <f t="shared" si="4"/>
        <v>1</v>
      </c>
      <c r="K43" s="60" t="s">
        <v>64</v>
      </c>
      <c r="L43" s="60" t="s">
        <v>7</v>
      </c>
      <c r="M43" s="71"/>
      <c r="N43" s="57"/>
      <c r="O43" s="57"/>
      <c r="P43" s="61"/>
      <c r="Q43" s="57"/>
      <c r="R43" s="57"/>
      <c r="S43" s="61"/>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72">
        <f t="shared" si="1"/>
        <v>5290.6726</v>
      </c>
      <c r="BB43" s="73">
        <f t="shared" si="5"/>
        <v>5290.6726</v>
      </c>
      <c r="BC43" s="74" t="str">
        <f t="shared" si="7"/>
        <v>INR  Five Thousand Two Hundred &amp; Ninety  and Paise Sixty Seven Only</v>
      </c>
      <c r="BD43" s="75"/>
      <c r="BE43" s="81">
        <v>178</v>
      </c>
      <c r="BF43" s="81">
        <f t="shared" si="2"/>
        <v>201.35</v>
      </c>
      <c r="BG43" s="81">
        <f t="shared" si="3"/>
        <v>4677.128</v>
      </c>
      <c r="HS43" s="22"/>
      <c r="HT43" s="22"/>
      <c r="HU43" s="22"/>
      <c r="HV43" s="22"/>
      <c r="HW43" s="22"/>
    </row>
    <row r="44" spans="1:231" s="21" customFormat="1" ht="35.25" customHeight="1">
      <c r="A44" s="65">
        <v>32</v>
      </c>
      <c r="B44" s="66" t="s">
        <v>262</v>
      </c>
      <c r="C44" s="63" t="s">
        <v>83</v>
      </c>
      <c r="D44" s="67">
        <v>4877.223</v>
      </c>
      <c r="E44" s="68" t="s">
        <v>239</v>
      </c>
      <c r="F44" s="69">
        <v>23.76</v>
      </c>
      <c r="G44" s="57"/>
      <c r="H44" s="70"/>
      <c r="I44" s="58" t="s">
        <v>40</v>
      </c>
      <c r="J44" s="59">
        <f t="shared" si="4"/>
        <v>1</v>
      </c>
      <c r="K44" s="60" t="s">
        <v>64</v>
      </c>
      <c r="L44" s="60" t="s">
        <v>7</v>
      </c>
      <c r="M44" s="71"/>
      <c r="N44" s="57"/>
      <c r="O44" s="57"/>
      <c r="P44" s="61"/>
      <c r="Q44" s="57"/>
      <c r="R44" s="57"/>
      <c r="S44" s="61"/>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72">
        <f t="shared" si="1"/>
        <v>115882.81848</v>
      </c>
      <c r="BB44" s="73">
        <f t="shared" si="5"/>
        <v>115882.81848</v>
      </c>
      <c r="BC44" s="74" t="str">
        <f t="shared" si="7"/>
        <v>INR  One Lakh Fifteen Thousand Eight Hundred &amp; Eighty Two  and Paise Eighty Two Only</v>
      </c>
      <c r="BD44" s="75"/>
      <c r="BE44" s="81">
        <v>21</v>
      </c>
      <c r="BF44" s="81">
        <f t="shared" si="2"/>
        <v>23.76</v>
      </c>
      <c r="BG44" s="81">
        <f t="shared" si="3"/>
        <v>102421.683</v>
      </c>
      <c r="HS44" s="22"/>
      <c r="HT44" s="22"/>
      <c r="HU44" s="22"/>
      <c r="HV44" s="22"/>
      <c r="HW44" s="22"/>
    </row>
    <row r="45" spans="1:231" s="21" customFormat="1" ht="73.5" customHeight="1">
      <c r="A45" s="32">
        <v>33</v>
      </c>
      <c r="B45" s="66" t="s">
        <v>290</v>
      </c>
      <c r="C45" s="63" t="s">
        <v>84</v>
      </c>
      <c r="D45" s="67">
        <v>0.987</v>
      </c>
      <c r="E45" s="68" t="s">
        <v>238</v>
      </c>
      <c r="F45" s="69">
        <v>87855.78</v>
      </c>
      <c r="G45" s="57"/>
      <c r="H45" s="70"/>
      <c r="I45" s="58" t="s">
        <v>40</v>
      </c>
      <c r="J45" s="59">
        <f>IF(I45="Less(-)",-1,1)</f>
        <v>1</v>
      </c>
      <c r="K45" s="60" t="s">
        <v>64</v>
      </c>
      <c r="L45" s="60" t="s">
        <v>7</v>
      </c>
      <c r="M45" s="71"/>
      <c r="N45" s="57"/>
      <c r="O45" s="57"/>
      <c r="P45" s="61"/>
      <c r="Q45" s="57"/>
      <c r="R45" s="57"/>
      <c r="S45" s="61"/>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72">
        <f>total_amount_ba($B$2,$D$2,D45,F45,J45,K45,M45)</f>
        <v>86713.65486</v>
      </c>
      <c r="BB45" s="73">
        <f>BA45+SUM(N45:AZ45)</f>
        <v>86713.65486</v>
      </c>
      <c r="BC45" s="74" t="str">
        <f t="shared" si="7"/>
        <v>INR  Eighty Six Thousand Seven Hundred &amp; Thirteen  and Paise Sixty Five Only</v>
      </c>
      <c r="BD45" s="75"/>
      <c r="BE45" s="81">
        <v>10</v>
      </c>
      <c r="BF45" s="81">
        <f>ROUND(BE45*1.12*1.01,2)</f>
        <v>11.31</v>
      </c>
      <c r="BG45" s="81">
        <f>D45*BE45</f>
        <v>9.87</v>
      </c>
      <c r="HS45" s="22">
        <v>2</v>
      </c>
      <c r="HT45" s="22" t="s">
        <v>35</v>
      </c>
      <c r="HU45" s="22" t="s">
        <v>46</v>
      </c>
      <c r="HV45" s="22">
        <v>10</v>
      </c>
      <c r="HW45" s="22" t="s">
        <v>39</v>
      </c>
    </row>
    <row r="46" spans="1:231" s="21" customFormat="1" ht="73.5" customHeight="1">
      <c r="A46" s="65">
        <v>34</v>
      </c>
      <c r="B46" s="66" t="s">
        <v>291</v>
      </c>
      <c r="C46" s="63" t="s">
        <v>182</v>
      </c>
      <c r="D46" s="67">
        <v>1.034</v>
      </c>
      <c r="E46" s="68" t="s">
        <v>238</v>
      </c>
      <c r="F46" s="69">
        <v>88082.02</v>
      </c>
      <c r="G46" s="57"/>
      <c r="H46" s="70"/>
      <c r="I46" s="58" t="s">
        <v>40</v>
      </c>
      <c r="J46" s="59">
        <f>IF(I46="Less(-)",-1,1)</f>
        <v>1</v>
      </c>
      <c r="K46" s="60" t="s">
        <v>64</v>
      </c>
      <c r="L46" s="60" t="s">
        <v>7</v>
      </c>
      <c r="M46" s="71"/>
      <c r="N46" s="57"/>
      <c r="O46" s="57"/>
      <c r="P46" s="61"/>
      <c r="Q46" s="57"/>
      <c r="R46" s="57"/>
      <c r="S46" s="61"/>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72">
        <f aca="true" t="shared" si="8" ref="BA46:BA75">total_amount_ba($B$2,$D$2,D46,F46,J46,K46,M46)</f>
        <v>91076.80868</v>
      </c>
      <c r="BB46" s="73">
        <f>BA46+SUM(N46:AZ46)</f>
        <v>91076.80868</v>
      </c>
      <c r="BC46" s="74" t="str">
        <f t="shared" si="7"/>
        <v>INR  Ninety One Thousand  &amp;Seventy Six  and Paise Eighty One Only</v>
      </c>
      <c r="BD46" s="75"/>
      <c r="BE46" s="81">
        <v>119.27</v>
      </c>
      <c r="BF46" s="81">
        <f>ROUND(BE46*1.12*1.01,2)</f>
        <v>134.92</v>
      </c>
      <c r="BG46" s="81">
        <f>D46*BE46</f>
        <v>123.32518</v>
      </c>
      <c r="HS46" s="22">
        <v>2</v>
      </c>
      <c r="HT46" s="22" t="s">
        <v>35</v>
      </c>
      <c r="HU46" s="22" t="s">
        <v>46</v>
      </c>
      <c r="HV46" s="22">
        <v>10</v>
      </c>
      <c r="HW46" s="22" t="s">
        <v>39</v>
      </c>
    </row>
    <row r="47" spans="1:231" s="21" customFormat="1" ht="73.5" customHeight="1">
      <c r="A47" s="32">
        <v>35</v>
      </c>
      <c r="B47" s="66" t="s">
        <v>292</v>
      </c>
      <c r="C47" s="63" t="s">
        <v>183</v>
      </c>
      <c r="D47" s="67">
        <v>0.24100000000000002</v>
      </c>
      <c r="E47" s="68" t="s">
        <v>238</v>
      </c>
      <c r="F47" s="69">
        <v>88308.26</v>
      </c>
      <c r="G47" s="57"/>
      <c r="H47" s="70"/>
      <c r="I47" s="58" t="s">
        <v>40</v>
      </c>
      <c r="J47" s="59">
        <f aca="true" t="shared" si="9" ref="J47:J66">IF(I47="Less(-)",-1,1)</f>
        <v>1</v>
      </c>
      <c r="K47" s="60" t="s">
        <v>64</v>
      </c>
      <c r="L47" s="60" t="s">
        <v>7</v>
      </c>
      <c r="M47" s="71"/>
      <c r="N47" s="57"/>
      <c r="O47" s="57"/>
      <c r="P47" s="61"/>
      <c r="Q47" s="57"/>
      <c r="R47" s="57"/>
      <c r="S47" s="61"/>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72">
        <f t="shared" si="8"/>
        <v>21282.29066</v>
      </c>
      <c r="BB47" s="73">
        <f aca="true" t="shared" si="10" ref="BB47:BB75">BA47+SUM(N47:AZ47)</f>
        <v>21282.29066</v>
      </c>
      <c r="BC47" s="74" t="str">
        <f aca="true" t="shared" si="11" ref="BC47:BC66">SpellNumber(L47,BB47)</f>
        <v>INR  Twenty One Thousand Two Hundred &amp; Eighty Two  and Paise Twenty Nine Only</v>
      </c>
      <c r="BD47" s="75"/>
      <c r="BE47" s="81">
        <v>192.38</v>
      </c>
      <c r="BF47" s="81">
        <f>ROUND(BE47*1.12*1.01,2)</f>
        <v>217.62</v>
      </c>
      <c r="BG47" s="81">
        <f>D47*BE47</f>
        <v>46.363580000000006</v>
      </c>
      <c r="HS47" s="22">
        <v>3</v>
      </c>
      <c r="HT47" s="22" t="s">
        <v>48</v>
      </c>
      <c r="HU47" s="22" t="s">
        <v>49</v>
      </c>
      <c r="HV47" s="22">
        <v>10</v>
      </c>
      <c r="HW47" s="22" t="s">
        <v>39</v>
      </c>
    </row>
    <row r="48" spans="1:231" s="21" customFormat="1" ht="73.5" customHeight="1">
      <c r="A48" s="65">
        <v>36</v>
      </c>
      <c r="B48" s="66" t="s">
        <v>293</v>
      </c>
      <c r="C48" s="63" t="s">
        <v>85</v>
      </c>
      <c r="D48" s="67">
        <v>0.1</v>
      </c>
      <c r="E48" s="68" t="s">
        <v>238</v>
      </c>
      <c r="F48" s="69">
        <v>88534.5</v>
      </c>
      <c r="G48" s="57"/>
      <c r="H48" s="70"/>
      <c r="I48" s="58" t="s">
        <v>40</v>
      </c>
      <c r="J48" s="59">
        <f t="shared" si="9"/>
        <v>1</v>
      </c>
      <c r="K48" s="60" t="s">
        <v>64</v>
      </c>
      <c r="L48" s="60" t="s">
        <v>7</v>
      </c>
      <c r="M48" s="71"/>
      <c r="N48" s="57"/>
      <c r="O48" s="57"/>
      <c r="P48" s="61"/>
      <c r="Q48" s="57"/>
      <c r="R48" s="57"/>
      <c r="S48" s="61"/>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72">
        <f t="shared" si="8"/>
        <v>8853.45</v>
      </c>
      <c r="BB48" s="73">
        <f t="shared" si="10"/>
        <v>8853.45</v>
      </c>
      <c r="BC48" s="74" t="str">
        <f t="shared" si="11"/>
        <v>INR  Eight Thousand Eight Hundred &amp; Fifty Three  and Paise Forty Five Only</v>
      </c>
      <c r="BD48" s="75"/>
      <c r="BE48" s="81"/>
      <c r="BF48" s="81"/>
      <c r="BG48" s="81"/>
      <c r="BH48" s="83"/>
      <c r="HS48" s="22">
        <v>1.01</v>
      </c>
      <c r="HT48" s="22" t="s">
        <v>41</v>
      </c>
      <c r="HU48" s="22" t="s">
        <v>36</v>
      </c>
      <c r="HV48" s="22">
        <v>123.223</v>
      </c>
      <c r="HW48" s="22" t="s">
        <v>39</v>
      </c>
    </row>
    <row r="49" spans="1:231" s="21" customFormat="1" ht="86.25" customHeight="1">
      <c r="A49" s="32">
        <v>37</v>
      </c>
      <c r="B49" s="66" t="s">
        <v>294</v>
      </c>
      <c r="C49" s="63" t="s">
        <v>86</v>
      </c>
      <c r="D49" s="67">
        <v>51.6</v>
      </c>
      <c r="E49" s="68" t="s">
        <v>237</v>
      </c>
      <c r="F49" s="69">
        <v>3007.86</v>
      </c>
      <c r="G49" s="57"/>
      <c r="H49" s="70"/>
      <c r="I49" s="58" t="s">
        <v>40</v>
      </c>
      <c r="J49" s="59">
        <f t="shared" si="9"/>
        <v>1</v>
      </c>
      <c r="K49" s="60" t="s">
        <v>64</v>
      </c>
      <c r="L49" s="60" t="s">
        <v>7</v>
      </c>
      <c r="M49" s="71"/>
      <c r="N49" s="57"/>
      <c r="O49" s="57"/>
      <c r="P49" s="61"/>
      <c r="Q49" s="57"/>
      <c r="R49" s="57"/>
      <c r="S49" s="61"/>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72">
        <f t="shared" si="8"/>
        <v>155205.576</v>
      </c>
      <c r="BB49" s="73">
        <f t="shared" si="10"/>
        <v>155205.576</v>
      </c>
      <c r="BC49" s="74" t="str">
        <f t="shared" si="11"/>
        <v>INR  One Lakh Fifty Five Thousand Two Hundred &amp; Five  and Paise Fifty Eight Only</v>
      </c>
      <c r="BD49" s="75"/>
      <c r="BE49" s="81">
        <v>166</v>
      </c>
      <c r="BF49" s="81">
        <f aca="true" t="shared" si="12" ref="BF49:BF75">ROUND(BE49*1.12*1.01,2)</f>
        <v>187.78</v>
      </c>
      <c r="BG49" s="81">
        <f aca="true" t="shared" si="13" ref="BG49:BG75">D49*BE49</f>
        <v>8565.6</v>
      </c>
      <c r="HS49" s="22">
        <v>1.02</v>
      </c>
      <c r="HT49" s="22" t="s">
        <v>43</v>
      </c>
      <c r="HU49" s="22" t="s">
        <v>44</v>
      </c>
      <c r="HV49" s="22">
        <v>213</v>
      </c>
      <c r="HW49" s="22" t="s">
        <v>39</v>
      </c>
    </row>
    <row r="50" spans="1:231" s="21" customFormat="1" ht="86.25" customHeight="1">
      <c r="A50" s="65">
        <v>38</v>
      </c>
      <c r="B50" s="66" t="s">
        <v>295</v>
      </c>
      <c r="C50" s="63" t="s">
        <v>87</v>
      </c>
      <c r="D50" s="67">
        <v>55.684999999999995</v>
      </c>
      <c r="E50" s="68" t="s">
        <v>237</v>
      </c>
      <c r="F50" s="69">
        <v>3023.7</v>
      </c>
      <c r="G50" s="57"/>
      <c r="H50" s="70"/>
      <c r="I50" s="58" t="s">
        <v>40</v>
      </c>
      <c r="J50" s="59">
        <f t="shared" si="9"/>
        <v>1</v>
      </c>
      <c r="K50" s="60" t="s">
        <v>64</v>
      </c>
      <c r="L50" s="60" t="s">
        <v>7</v>
      </c>
      <c r="M50" s="71"/>
      <c r="N50" s="57"/>
      <c r="O50" s="57"/>
      <c r="P50" s="61"/>
      <c r="Q50" s="57"/>
      <c r="R50" s="57"/>
      <c r="S50" s="61"/>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72">
        <f t="shared" si="8"/>
        <v>168374.73449999996</v>
      </c>
      <c r="BB50" s="73">
        <f t="shared" si="10"/>
        <v>168374.73449999996</v>
      </c>
      <c r="BC50" s="74" t="str">
        <f t="shared" si="11"/>
        <v>INR  One Lakh Sixty Eight Thousand Three Hundred &amp; Seventy Four  and Paise Seventy Three Only</v>
      </c>
      <c r="BD50" s="75"/>
      <c r="BE50" s="81">
        <v>431.31</v>
      </c>
      <c r="BF50" s="81">
        <f t="shared" si="12"/>
        <v>487.9</v>
      </c>
      <c r="BG50" s="81">
        <f t="shared" si="13"/>
        <v>24017.497349999998</v>
      </c>
      <c r="HS50" s="22">
        <v>2</v>
      </c>
      <c r="HT50" s="22" t="s">
        <v>35</v>
      </c>
      <c r="HU50" s="22" t="s">
        <v>46</v>
      </c>
      <c r="HV50" s="22">
        <v>10</v>
      </c>
      <c r="HW50" s="22" t="s">
        <v>39</v>
      </c>
    </row>
    <row r="51" spans="1:231" s="21" customFormat="1" ht="86.25" customHeight="1">
      <c r="A51" s="32">
        <v>39</v>
      </c>
      <c r="B51" s="66" t="s">
        <v>296</v>
      </c>
      <c r="C51" s="63" t="s">
        <v>88</v>
      </c>
      <c r="D51" s="67">
        <v>13.709999999999999</v>
      </c>
      <c r="E51" s="68" t="s">
        <v>237</v>
      </c>
      <c r="F51" s="69">
        <v>3039.53</v>
      </c>
      <c r="G51" s="57"/>
      <c r="H51" s="70"/>
      <c r="I51" s="58" t="s">
        <v>40</v>
      </c>
      <c r="J51" s="59">
        <f t="shared" si="9"/>
        <v>1</v>
      </c>
      <c r="K51" s="60" t="s">
        <v>64</v>
      </c>
      <c r="L51" s="60" t="s">
        <v>7</v>
      </c>
      <c r="M51" s="71"/>
      <c r="N51" s="57"/>
      <c r="O51" s="57"/>
      <c r="P51" s="61"/>
      <c r="Q51" s="57"/>
      <c r="R51" s="57"/>
      <c r="S51" s="61"/>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72">
        <f t="shared" si="8"/>
        <v>41671.9563</v>
      </c>
      <c r="BB51" s="73">
        <f t="shared" si="10"/>
        <v>41671.9563</v>
      </c>
      <c r="BC51" s="74" t="str">
        <f t="shared" si="11"/>
        <v>INR  Forty One Thousand Six Hundred &amp; Seventy One  and Paise Ninety Six Only</v>
      </c>
      <c r="BD51" s="75"/>
      <c r="BE51" s="81">
        <v>322</v>
      </c>
      <c r="BF51" s="81">
        <f t="shared" si="12"/>
        <v>364.25</v>
      </c>
      <c r="BG51" s="81">
        <f t="shared" si="13"/>
        <v>4414.62</v>
      </c>
      <c r="HS51" s="22">
        <v>2</v>
      </c>
      <c r="HT51" s="22" t="s">
        <v>35</v>
      </c>
      <c r="HU51" s="22" t="s">
        <v>46</v>
      </c>
      <c r="HV51" s="22">
        <v>10</v>
      </c>
      <c r="HW51" s="22" t="s">
        <v>39</v>
      </c>
    </row>
    <row r="52" spans="1:231" s="21" customFormat="1" ht="86.25" customHeight="1">
      <c r="A52" s="65">
        <v>40</v>
      </c>
      <c r="B52" s="66" t="s">
        <v>297</v>
      </c>
      <c r="C52" s="63" t="s">
        <v>89</v>
      </c>
      <c r="D52" s="67">
        <v>4.5</v>
      </c>
      <c r="E52" s="68" t="s">
        <v>237</v>
      </c>
      <c r="F52" s="69">
        <v>3055.37</v>
      </c>
      <c r="G52" s="57"/>
      <c r="H52" s="70"/>
      <c r="I52" s="58" t="s">
        <v>40</v>
      </c>
      <c r="J52" s="59">
        <f t="shared" si="9"/>
        <v>1</v>
      </c>
      <c r="K52" s="60" t="s">
        <v>64</v>
      </c>
      <c r="L52" s="60" t="s">
        <v>7</v>
      </c>
      <c r="M52" s="71"/>
      <c r="N52" s="57"/>
      <c r="O52" s="57"/>
      <c r="P52" s="61"/>
      <c r="Q52" s="57"/>
      <c r="R52" s="57"/>
      <c r="S52" s="61"/>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72">
        <f t="shared" si="8"/>
        <v>13749.164999999999</v>
      </c>
      <c r="BB52" s="73">
        <f t="shared" si="10"/>
        <v>13749.164999999999</v>
      </c>
      <c r="BC52" s="74" t="str">
        <f t="shared" si="11"/>
        <v>INR  Thirteen Thousand Seven Hundred &amp; Forty Nine  and Paise Sixteen Only</v>
      </c>
      <c r="BD52" s="75"/>
      <c r="BE52" s="81">
        <v>4339</v>
      </c>
      <c r="BF52" s="81">
        <f t="shared" si="12"/>
        <v>4908.28</v>
      </c>
      <c r="BG52" s="81">
        <f t="shared" si="13"/>
        <v>19525.5</v>
      </c>
      <c r="HS52" s="22">
        <v>2</v>
      </c>
      <c r="HT52" s="22" t="s">
        <v>35</v>
      </c>
      <c r="HU52" s="22" t="s">
        <v>46</v>
      </c>
      <c r="HV52" s="22">
        <v>10</v>
      </c>
      <c r="HW52" s="22" t="s">
        <v>39</v>
      </c>
    </row>
    <row r="53" spans="1:231" s="21" customFormat="1" ht="74.25" customHeight="1">
      <c r="A53" s="32">
        <v>41</v>
      </c>
      <c r="B53" s="66" t="s">
        <v>298</v>
      </c>
      <c r="C53" s="63" t="s">
        <v>90</v>
      </c>
      <c r="D53" s="67">
        <v>35.438</v>
      </c>
      <c r="E53" s="68" t="s">
        <v>299</v>
      </c>
      <c r="F53" s="69">
        <v>3125.51</v>
      </c>
      <c r="G53" s="57"/>
      <c r="H53" s="70"/>
      <c r="I53" s="58" t="s">
        <v>40</v>
      </c>
      <c r="J53" s="59">
        <f t="shared" si="9"/>
        <v>1</v>
      </c>
      <c r="K53" s="60" t="s">
        <v>64</v>
      </c>
      <c r="L53" s="60" t="s">
        <v>7</v>
      </c>
      <c r="M53" s="71"/>
      <c r="N53" s="57"/>
      <c r="O53" s="57"/>
      <c r="P53" s="61"/>
      <c r="Q53" s="57"/>
      <c r="R53" s="57"/>
      <c r="S53" s="61"/>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72">
        <f t="shared" si="8"/>
        <v>110761.82338000002</v>
      </c>
      <c r="BB53" s="73">
        <f t="shared" si="10"/>
        <v>110761.82338000002</v>
      </c>
      <c r="BC53" s="74" t="str">
        <f t="shared" si="11"/>
        <v>INR  One Lakh Ten Thousand Seven Hundred &amp; Sixty One  and Paise Eighty Two Only</v>
      </c>
      <c r="BD53" s="75"/>
      <c r="BE53" s="69">
        <v>5755</v>
      </c>
      <c r="BF53" s="81">
        <f t="shared" si="12"/>
        <v>6510.06</v>
      </c>
      <c r="BG53" s="81">
        <f t="shared" si="13"/>
        <v>203945.69</v>
      </c>
      <c r="HS53" s="22">
        <v>2</v>
      </c>
      <c r="HT53" s="22" t="s">
        <v>35</v>
      </c>
      <c r="HU53" s="22" t="s">
        <v>46</v>
      </c>
      <c r="HV53" s="22">
        <v>10</v>
      </c>
      <c r="HW53" s="22" t="s">
        <v>39</v>
      </c>
    </row>
    <row r="54" spans="1:231" s="21" customFormat="1" ht="72.75" customHeight="1">
      <c r="A54" s="65">
        <v>42</v>
      </c>
      <c r="B54" s="66" t="s">
        <v>300</v>
      </c>
      <c r="C54" s="63" t="s">
        <v>91</v>
      </c>
      <c r="D54" s="67">
        <v>38.7</v>
      </c>
      <c r="E54" s="68" t="s">
        <v>299</v>
      </c>
      <c r="F54" s="69">
        <v>3141.34</v>
      </c>
      <c r="G54" s="57"/>
      <c r="H54" s="70"/>
      <c r="I54" s="58" t="s">
        <v>40</v>
      </c>
      <c r="J54" s="59">
        <f t="shared" si="9"/>
        <v>1</v>
      </c>
      <c r="K54" s="60" t="s">
        <v>64</v>
      </c>
      <c r="L54" s="60" t="s">
        <v>7</v>
      </c>
      <c r="M54" s="71"/>
      <c r="N54" s="57"/>
      <c r="O54" s="57"/>
      <c r="P54" s="61"/>
      <c r="Q54" s="57"/>
      <c r="R54" s="57"/>
      <c r="S54" s="61"/>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72">
        <f t="shared" si="8"/>
        <v>121569.85800000001</v>
      </c>
      <c r="BB54" s="73">
        <f t="shared" si="10"/>
        <v>121569.85800000001</v>
      </c>
      <c r="BC54" s="74" t="str">
        <f t="shared" si="11"/>
        <v>INR  One Lakh Twenty One Thousand Five Hundred &amp; Sixty Nine  and Paise Eighty Six Only</v>
      </c>
      <c r="BD54" s="75"/>
      <c r="BE54" s="69">
        <v>5850</v>
      </c>
      <c r="BF54" s="81">
        <f t="shared" si="12"/>
        <v>6617.52</v>
      </c>
      <c r="BG54" s="81">
        <f t="shared" si="13"/>
        <v>226395.00000000003</v>
      </c>
      <c r="HS54" s="22">
        <v>3</v>
      </c>
      <c r="HT54" s="22" t="s">
        <v>48</v>
      </c>
      <c r="HU54" s="22" t="s">
        <v>49</v>
      </c>
      <c r="HV54" s="22">
        <v>10</v>
      </c>
      <c r="HW54" s="22" t="s">
        <v>39</v>
      </c>
    </row>
    <row r="55" spans="1:231" s="21" customFormat="1" ht="101.25" customHeight="1">
      <c r="A55" s="32">
        <v>43</v>
      </c>
      <c r="B55" s="66" t="s">
        <v>301</v>
      </c>
      <c r="C55" s="63" t="s">
        <v>92</v>
      </c>
      <c r="D55" s="67">
        <v>111.00000000000001</v>
      </c>
      <c r="E55" s="68" t="s">
        <v>240</v>
      </c>
      <c r="F55" s="69">
        <v>562.21</v>
      </c>
      <c r="G55" s="57"/>
      <c r="H55" s="70"/>
      <c r="I55" s="58" t="s">
        <v>40</v>
      </c>
      <c r="J55" s="59">
        <f t="shared" si="9"/>
        <v>1</v>
      </c>
      <c r="K55" s="60" t="s">
        <v>64</v>
      </c>
      <c r="L55" s="60" t="s">
        <v>7</v>
      </c>
      <c r="M55" s="71"/>
      <c r="N55" s="57"/>
      <c r="O55" s="57"/>
      <c r="P55" s="61"/>
      <c r="Q55" s="57"/>
      <c r="R55" s="57"/>
      <c r="S55" s="61"/>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72">
        <f t="shared" si="8"/>
        <v>62405.31000000001</v>
      </c>
      <c r="BB55" s="73">
        <f t="shared" si="10"/>
        <v>62405.31000000001</v>
      </c>
      <c r="BC55" s="74" t="str">
        <f t="shared" si="11"/>
        <v>INR  Sixty Two Thousand Four Hundred &amp; Five  and Paise Thirty One Only</v>
      </c>
      <c r="BD55" s="75"/>
      <c r="BE55" s="69">
        <v>5945</v>
      </c>
      <c r="BF55" s="81">
        <f t="shared" si="12"/>
        <v>6724.98</v>
      </c>
      <c r="BG55" s="81">
        <f t="shared" si="13"/>
        <v>659895.0000000001</v>
      </c>
      <c r="HS55" s="22">
        <v>1.01</v>
      </c>
      <c r="HT55" s="22" t="s">
        <v>41</v>
      </c>
      <c r="HU55" s="22" t="s">
        <v>36</v>
      </c>
      <c r="HV55" s="22">
        <v>123.223</v>
      </c>
      <c r="HW55" s="22" t="s">
        <v>39</v>
      </c>
    </row>
    <row r="56" spans="1:231" s="21" customFormat="1" ht="101.25" customHeight="1">
      <c r="A56" s="65">
        <v>44</v>
      </c>
      <c r="B56" s="66" t="s">
        <v>302</v>
      </c>
      <c r="C56" s="63" t="s">
        <v>93</v>
      </c>
      <c r="D56" s="67">
        <v>121.2</v>
      </c>
      <c r="E56" s="68" t="s">
        <v>240</v>
      </c>
      <c r="F56" s="69">
        <v>562.21</v>
      </c>
      <c r="G56" s="57"/>
      <c r="H56" s="70"/>
      <c r="I56" s="58" t="s">
        <v>40</v>
      </c>
      <c r="J56" s="59">
        <f t="shared" si="9"/>
        <v>1</v>
      </c>
      <c r="K56" s="60" t="s">
        <v>64</v>
      </c>
      <c r="L56" s="60" t="s">
        <v>7</v>
      </c>
      <c r="M56" s="71"/>
      <c r="N56" s="57"/>
      <c r="O56" s="57"/>
      <c r="P56" s="61"/>
      <c r="Q56" s="57"/>
      <c r="R56" s="57"/>
      <c r="S56" s="61"/>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72">
        <f t="shared" si="8"/>
        <v>68139.852</v>
      </c>
      <c r="BB56" s="73">
        <f t="shared" si="10"/>
        <v>68139.852</v>
      </c>
      <c r="BC56" s="74" t="str">
        <f t="shared" si="11"/>
        <v>INR  Sixty Eight Thousand One Hundred &amp; Thirty Nine  and Paise Eighty Five Only</v>
      </c>
      <c r="BD56" s="75"/>
      <c r="BE56" s="69">
        <v>6040</v>
      </c>
      <c r="BF56" s="81">
        <f t="shared" si="12"/>
        <v>6832.45</v>
      </c>
      <c r="BG56" s="81">
        <f t="shared" si="13"/>
        <v>732048</v>
      </c>
      <c r="HS56" s="22">
        <v>1.01</v>
      </c>
      <c r="HT56" s="22" t="s">
        <v>41</v>
      </c>
      <c r="HU56" s="22" t="s">
        <v>36</v>
      </c>
      <c r="HV56" s="22">
        <v>123.223</v>
      </c>
      <c r="HW56" s="22" t="s">
        <v>39</v>
      </c>
    </row>
    <row r="57" spans="1:231" s="21" customFormat="1" ht="101.25" customHeight="1">
      <c r="A57" s="32">
        <v>45</v>
      </c>
      <c r="B57" s="66" t="s">
        <v>303</v>
      </c>
      <c r="C57" s="63" t="s">
        <v>94</v>
      </c>
      <c r="D57" s="67">
        <v>9</v>
      </c>
      <c r="E57" s="68" t="s">
        <v>240</v>
      </c>
      <c r="F57" s="69">
        <v>562.21</v>
      </c>
      <c r="G57" s="57"/>
      <c r="H57" s="70"/>
      <c r="I57" s="58" t="s">
        <v>40</v>
      </c>
      <c r="J57" s="59">
        <f t="shared" si="9"/>
        <v>1</v>
      </c>
      <c r="K57" s="60" t="s">
        <v>64</v>
      </c>
      <c r="L57" s="60" t="s">
        <v>7</v>
      </c>
      <c r="M57" s="71"/>
      <c r="N57" s="57"/>
      <c r="O57" s="57"/>
      <c r="P57" s="61"/>
      <c r="Q57" s="57"/>
      <c r="R57" s="57"/>
      <c r="S57" s="61"/>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72">
        <f t="shared" si="8"/>
        <v>5059.89</v>
      </c>
      <c r="BB57" s="73">
        <f t="shared" si="10"/>
        <v>5059.89</v>
      </c>
      <c r="BC57" s="74" t="str">
        <f t="shared" si="11"/>
        <v>INR  Five Thousand  &amp;Fifty Nine  and Paise Eighty Nine Only</v>
      </c>
      <c r="BD57" s="75"/>
      <c r="BE57" s="81">
        <v>363</v>
      </c>
      <c r="BF57" s="81">
        <f t="shared" si="12"/>
        <v>410.63</v>
      </c>
      <c r="BG57" s="81">
        <f t="shared" si="13"/>
        <v>3267</v>
      </c>
      <c r="HS57" s="22"/>
      <c r="HT57" s="22"/>
      <c r="HU57" s="22"/>
      <c r="HV57" s="22"/>
      <c r="HW57" s="22"/>
    </row>
    <row r="58" spans="1:231" s="21" customFormat="1" ht="100.5" customHeight="1">
      <c r="A58" s="65">
        <v>46</v>
      </c>
      <c r="B58" s="66" t="s">
        <v>304</v>
      </c>
      <c r="C58" s="63" t="s">
        <v>95</v>
      </c>
      <c r="D58" s="67">
        <v>1356.8390000000002</v>
      </c>
      <c r="E58" s="68" t="s">
        <v>237</v>
      </c>
      <c r="F58" s="69">
        <v>143.66</v>
      </c>
      <c r="G58" s="57"/>
      <c r="H58" s="70"/>
      <c r="I58" s="58" t="s">
        <v>40</v>
      </c>
      <c r="J58" s="59">
        <f t="shared" si="9"/>
        <v>1</v>
      </c>
      <c r="K58" s="60" t="s">
        <v>64</v>
      </c>
      <c r="L58" s="60" t="s">
        <v>7</v>
      </c>
      <c r="M58" s="71"/>
      <c r="N58" s="57"/>
      <c r="O58" s="57"/>
      <c r="P58" s="61"/>
      <c r="Q58" s="57"/>
      <c r="R58" s="57"/>
      <c r="S58" s="61"/>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72">
        <f t="shared" si="8"/>
        <v>194923.49074</v>
      </c>
      <c r="BB58" s="73">
        <f t="shared" si="10"/>
        <v>194923.49074</v>
      </c>
      <c r="BC58" s="74" t="str">
        <f t="shared" si="11"/>
        <v>INR  One Lakh Ninety Four Thousand Nine Hundred &amp; Twenty Three  and Paise Forty Nine Only</v>
      </c>
      <c r="BD58" s="75"/>
      <c r="BE58" s="81">
        <v>381</v>
      </c>
      <c r="BF58" s="81">
        <f t="shared" si="12"/>
        <v>430.99</v>
      </c>
      <c r="BG58" s="81">
        <f t="shared" si="13"/>
        <v>516955.65900000004</v>
      </c>
      <c r="HS58" s="22"/>
      <c r="HT58" s="22"/>
      <c r="HU58" s="22"/>
      <c r="HV58" s="22"/>
      <c r="HW58" s="22"/>
    </row>
    <row r="59" spans="1:231" s="21" customFormat="1" ht="100.5" customHeight="1">
      <c r="A59" s="32">
        <v>47</v>
      </c>
      <c r="B59" s="66" t="s">
        <v>305</v>
      </c>
      <c r="C59" s="63" t="s">
        <v>96</v>
      </c>
      <c r="D59" s="67">
        <v>1288.6840000000002</v>
      </c>
      <c r="E59" s="68" t="s">
        <v>237</v>
      </c>
      <c r="F59" s="69">
        <v>148.19</v>
      </c>
      <c r="G59" s="57"/>
      <c r="H59" s="70"/>
      <c r="I59" s="58" t="s">
        <v>40</v>
      </c>
      <c r="J59" s="59">
        <f t="shared" si="9"/>
        <v>1</v>
      </c>
      <c r="K59" s="60" t="s">
        <v>64</v>
      </c>
      <c r="L59" s="60" t="s">
        <v>7</v>
      </c>
      <c r="M59" s="71"/>
      <c r="N59" s="57"/>
      <c r="O59" s="57"/>
      <c r="P59" s="61"/>
      <c r="Q59" s="57"/>
      <c r="R59" s="57"/>
      <c r="S59" s="61"/>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72">
        <f t="shared" si="8"/>
        <v>190970.08196000004</v>
      </c>
      <c r="BB59" s="73">
        <f t="shared" si="10"/>
        <v>190970.08196000004</v>
      </c>
      <c r="BC59" s="74" t="str">
        <f t="shared" si="11"/>
        <v>INR  One Lakh Ninety Thousand Nine Hundred &amp; Seventy  and Paise Eight Only</v>
      </c>
      <c r="BD59" s="75"/>
      <c r="BE59" s="81">
        <v>399</v>
      </c>
      <c r="BF59" s="81">
        <f t="shared" si="12"/>
        <v>451.35</v>
      </c>
      <c r="BG59" s="81">
        <f t="shared" si="13"/>
        <v>514184.9160000001</v>
      </c>
      <c r="HS59" s="22"/>
      <c r="HT59" s="22"/>
      <c r="HU59" s="22"/>
      <c r="HV59" s="22"/>
      <c r="HW59" s="22"/>
    </row>
    <row r="60" spans="1:231" s="21" customFormat="1" ht="100.5" customHeight="1">
      <c r="A60" s="65">
        <v>48</v>
      </c>
      <c r="B60" s="66" t="s">
        <v>306</v>
      </c>
      <c r="C60" s="63" t="s">
        <v>97</v>
      </c>
      <c r="D60" s="67">
        <v>372.585</v>
      </c>
      <c r="E60" s="68" t="s">
        <v>237</v>
      </c>
      <c r="F60" s="69">
        <v>152.71</v>
      </c>
      <c r="G60" s="57"/>
      <c r="H60" s="70"/>
      <c r="I60" s="58" t="s">
        <v>40</v>
      </c>
      <c r="J60" s="59">
        <f t="shared" si="9"/>
        <v>1</v>
      </c>
      <c r="K60" s="60" t="s">
        <v>64</v>
      </c>
      <c r="L60" s="60" t="s">
        <v>7</v>
      </c>
      <c r="M60" s="71"/>
      <c r="N60" s="57"/>
      <c r="O60" s="57"/>
      <c r="P60" s="61"/>
      <c r="Q60" s="57"/>
      <c r="R60" s="57"/>
      <c r="S60" s="61"/>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72">
        <f t="shared" si="8"/>
        <v>56897.45535</v>
      </c>
      <c r="BB60" s="73">
        <f t="shared" si="10"/>
        <v>56897.45535</v>
      </c>
      <c r="BC60" s="74" t="str">
        <f t="shared" si="11"/>
        <v>INR  Fifty Six Thousand Eight Hundred &amp; Ninety Seven  and Paise Forty Six Only</v>
      </c>
      <c r="BD60" s="75"/>
      <c r="BE60" s="81">
        <v>417</v>
      </c>
      <c r="BF60" s="81">
        <f t="shared" si="12"/>
        <v>471.71</v>
      </c>
      <c r="BG60" s="81">
        <f t="shared" si="13"/>
        <v>155367.94499999998</v>
      </c>
      <c r="HS60" s="22"/>
      <c r="HT60" s="22"/>
      <c r="HU60" s="22"/>
      <c r="HV60" s="22"/>
      <c r="HW60" s="22"/>
    </row>
    <row r="61" spans="1:231" s="21" customFormat="1" ht="100.5" customHeight="1">
      <c r="A61" s="32">
        <v>49</v>
      </c>
      <c r="B61" s="66" t="s">
        <v>307</v>
      </c>
      <c r="C61" s="63" t="s">
        <v>98</v>
      </c>
      <c r="D61" s="67">
        <v>15</v>
      </c>
      <c r="E61" s="68" t="s">
        <v>237</v>
      </c>
      <c r="F61" s="69">
        <v>157.24</v>
      </c>
      <c r="G61" s="57"/>
      <c r="H61" s="70"/>
      <c r="I61" s="58" t="s">
        <v>40</v>
      </c>
      <c r="J61" s="59">
        <f t="shared" si="9"/>
        <v>1</v>
      </c>
      <c r="K61" s="60" t="s">
        <v>64</v>
      </c>
      <c r="L61" s="60" t="s">
        <v>7</v>
      </c>
      <c r="M61" s="71"/>
      <c r="N61" s="57"/>
      <c r="O61" s="57"/>
      <c r="P61" s="61"/>
      <c r="Q61" s="57"/>
      <c r="R61" s="57"/>
      <c r="S61" s="61"/>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72">
        <f t="shared" si="8"/>
        <v>2358.6000000000004</v>
      </c>
      <c r="BB61" s="73">
        <f t="shared" si="10"/>
        <v>2358.6000000000004</v>
      </c>
      <c r="BC61" s="74" t="str">
        <f t="shared" si="11"/>
        <v>INR  Two Thousand Three Hundred &amp; Fifty Eight  and Paise Sixty Only</v>
      </c>
      <c r="BD61" s="75"/>
      <c r="BE61" s="69">
        <v>73743</v>
      </c>
      <c r="BF61" s="81">
        <f t="shared" si="12"/>
        <v>83418.08</v>
      </c>
      <c r="BG61" s="81">
        <f t="shared" si="13"/>
        <v>1106145</v>
      </c>
      <c r="HS61" s="22"/>
      <c r="HT61" s="22"/>
      <c r="HU61" s="22"/>
      <c r="HV61" s="22"/>
      <c r="HW61" s="22"/>
    </row>
    <row r="62" spans="1:231" s="21" customFormat="1" ht="100.5" customHeight="1">
      <c r="A62" s="65">
        <v>50</v>
      </c>
      <c r="B62" s="66" t="s">
        <v>308</v>
      </c>
      <c r="C62" s="63" t="s">
        <v>99</v>
      </c>
      <c r="D62" s="67">
        <v>1469.581</v>
      </c>
      <c r="E62" s="68" t="s">
        <v>237</v>
      </c>
      <c r="F62" s="69">
        <v>184.39</v>
      </c>
      <c r="G62" s="57"/>
      <c r="H62" s="70"/>
      <c r="I62" s="58" t="s">
        <v>40</v>
      </c>
      <c r="J62" s="59">
        <f t="shared" si="9"/>
        <v>1</v>
      </c>
      <c r="K62" s="60" t="s">
        <v>64</v>
      </c>
      <c r="L62" s="60" t="s">
        <v>7</v>
      </c>
      <c r="M62" s="71"/>
      <c r="N62" s="57"/>
      <c r="O62" s="57"/>
      <c r="P62" s="61"/>
      <c r="Q62" s="57"/>
      <c r="R62" s="57"/>
      <c r="S62" s="61"/>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72">
        <f t="shared" si="8"/>
        <v>270976.04059</v>
      </c>
      <c r="BB62" s="73">
        <f t="shared" si="10"/>
        <v>270976.04059</v>
      </c>
      <c r="BC62" s="74" t="str">
        <f t="shared" si="11"/>
        <v>INR  Two Lakh Seventy Thousand Nine Hundred &amp; Seventy Six  and Paise Four Only</v>
      </c>
      <c r="BD62" s="75"/>
      <c r="BE62" s="69">
        <v>74173</v>
      </c>
      <c r="BF62" s="81">
        <f t="shared" si="12"/>
        <v>83904.5</v>
      </c>
      <c r="BG62" s="81">
        <f t="shared" si="13"/>
        <v>109003231.513</v>
      </c>
      <c r="HS62" s="22"/>
      <c r="HT62" s="22"/>
      <c r="HU62" s="22"/>
      <c r="HV62" s="22"/>
      <c r="HW62" s="22"/>
    </row>
    <row r="63" spans="1:231" s="21" customFormat="1" ht="100.5" customHeight="1">
      <c r="A63" s="32">
        <v>51</v>
      </c>
      <c r="B63" s="66" t="s">
        <v>309</v>
      </c>
      <c r="C63" s="63" t="s">
        <v>100</v>
      </c>
      <c r="D63" s="67">
        <v>889.518</v>
      </c>
      <c r="E63" s="68" t="s">
        <v>237</v>
      </c>
      <c r="F63" s="69">
        <v>188.91</v>
      </c>
      <c r="G63" s="57"/>
      <c r="H63" s="70"/>
      <c r="I63" s="58" t="s">
        <v>40</v>
      </c>
      <c r="J63" s="59">
        <f t="shared" si="9"/>
        <v>1</v>
      </c>
      <c r="K63" s="60" t="s">
        <v>64</v>
      </c>
      <c r="L63" s="60" t="s">
        <v>7</v>
      </c>
      <c r="M63" s="71"/>
      <c r="N63" s="57"/>
      <c r="O63" s="57"/>
      <c r="P63" s="61"/>
      <c r="Q63" s="57"/>
      <c r="R63" s="57"/>
      <c r="S63" s="61"/>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72">
        <f t="shared" si="8"/>
        <v>168038.84538</v>
      </c>
      <c r="BB63" s="73">
        <f t="shared" si="10"/>
        <v>168038.84538</v>
      </c>
      <c r="BC63" s="74" t="str">
        <f t="shared" si="11"/>
        <v>INR  One Lakh Sixty Eight Thousand  &amp;Thirty Eight  and Paise Eighty Five Only</v>
      </c>
      <c r="BD63" s="75"/>
      <c r="BE63" s="69">
        <v>74603</v>
      </c>
      <c r="BF63" s="81">
        <f t="shared" si="12"/>
        <v>84390.91</v>
      </c>
      <c r="BG63" s="81">
        <f t="shared" si="13"/>
        <v>66360711.354</v>
      </c>
      <c r="HS63" s="22"/>
      <c r="HT63" s="22"/>
      <c r="HU63" s="22"/>
      <c r="HV63" s="22"/>
      <c r="HW63" s="22"/>
    </row>
    <row r="64" spans="1:231" s="21" customFormat="1" ht="100.5" customHeight="1">
      <c r="A64" s="65">
        <v>52</v>
      </c>
      <c r="B64" s="66" t="s">
        <v>310</v>
      </c>
      <c r="C64" s="63" t="s">
        <v>101</v>
      </c>
      <c r="D64" s="67">
        <v>468.69</v>
      </c>
      <c r="E64" s="68" t="s">
        <v>237</v>
      </c>
      <c r="F64" s="69">
        <v>193.44</v>
      </c>
      <c r="G64" s="57"/>
      <c r="H64" s="70"/>
      <c r="I64" s="58" t="s">
        <v>40</v>
      </c>
      <c r="J64" s="59">
        <f t="shared" si="9"/>
        <v>1</v>
      </c>
      <c r="K64" s="60" t="s">
        <v>64</v>
      </c>
      <c r="L64" s="60" t="s">
        <v>7</v>
      </c>
      <c r="M64" s="71"/>
      <c r="N64" s="57"/>
      <c r="O64" s="57"/>
      <c r="P64" s="61"/>
      <c r="Q64" s="57"/>
      <c r="R64" s="57"/>
      <c r="S64" s="61"/>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72">
        <f t="shared" si="8"/>
        <v>90663.3936</v>
      </c>
      <c r="BB64" s="73">
        <f t="shared" si="10"/>
        <v>90663.3936</v>
      </c>
      <c r="BC64" s="74" t="str">
        <f t="shared" si="11"/>
        <v>INR  Ninety Thousand Six Hundred &amp; Sixty Three  and Paise Thirty Nine Only</v>
      </c>
      <c r="BD64" s="75"/>
      <c r="BE64" s="69">
        <v>75033</v>
      </c>
      <c r="BF64" s="81">
        <f t="shared" si="12"/>
        <v>84877.33</v>
      </c>
      <c r="BG64" s="81">
        <f t="shared" si="13"/>
        <v>35167216.77</v>
      </c>
      <c r="HS64" s="22"/>
      <c r="HT64" s="22"/>
      <c r="HU64" s="22"/>
      <c r="HV64" s="22"/>
      <c r="HW64" s="22"/>
    </row>
    <row r="65" spans="1:231" s="21" customFormat="1" ht="100.5" customHeight="1">
      <c r="A65" s="32">
        <v>53</v>
      </c>
      <c r="B65" s="66" t="s">
        <v>311</v>
      </c>
      <c r="C65" s="63" t="s">
        <v>102</v>
      </c>
      <c r="D65" s="67">
        <v>100.395</v>
      </c>
      <c r="E65" s="68" t="s">
        <v>237</v>
      </c>
      <c r="F65" s="69">
        <v>197.96</v>
      </c>
      <c r="G65" s="57"/>
      <c r="H65" s="70"/>
      <c r="I65" s="58" t="s">
        <v>40</v>
      </c>
      <c r="J65" s="59">
        <f t="shared" si="9"/>
        <v>1</v>
      </c>
      <c r="K65" s="60" t="s">
        <v>64</v>
      </c>
      <c r="L65" s="60" t="s">
        <v>7</v>
      </c>
      <c r="M65" s="71"/>
      <c r="N65" s="57"/>
      <c r="O65" s="57"/>
      <c r="P65" s="61"/>
      <c r="Q65" s="57"/>
      <c r="R65" s="57"/>
      <c r="S65" s="61"/>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72">
        <f t="shared" si="8"/>
        <v>19874.1942</v>
      </c>
      <c r="BB65" s="73">
        <f t="shared" si="10"/>
        <v>19874.1942</v>
      </c>
      <c r="BC65" s="74" t="str">
        <f t="shared" si="11"/>
        <v>INR  Nineteen Thousand Eight Hundred &amp; Seventy Four  and Paise Nineteen Only</v>
      </c>
      <c r="BD65" s="75"/>
      <c r="BE65" s="81">
        <v>4919</v>
      </c>
      <c r="BF65" s="81">
        <f t="shared" si="12"/>
        <v>5564.37</v>
      </c>
      <c r="BG65" s="81">
        <f t="shared" si="13"/>
        <v>493843.005</v>
      </c>
      <c r="HS65" s="22"/>
      <c r="HT65" s="22"/>
      <c r="HU65" s="22"/>
      <c r="HV65" s="22"/>
      <c r="HW65" s="22"/>
    </row>
    <row r="66" spans="1:231" s="21" customFormat="1" ht="100.5" customHeight="1">
      <c r="A66" s="65">
        <v>54</v>
      </c>
      <c r="B66" s="66" t="s">
        <v>312</v>
      </c>
      <c r="C66" s="63" t="s">
        <v>103</v>
      </c>
      <c r="D66" s="67">
        <v>2165.7</v>
      </c>
      <c r="E66" s="68" t="s">
        <v>237</v>
      </c>
      <c r="F66" s="69">
        <v>160.63</v>
      </c>
      <c r="G66" s="57"/>
      <c r="H66" s="70"/>
      <c r="I66" s="58" t="s">
        <v>40</v>
      </c>
      <c r="J66" s="59">
        <f t="shared" si="9"/>
        <v>1</v>
      </c>
      <c r="K66" s="60" t="s">
        <v>64</v>
      </c>
      <c r="L66" s="60" t="s">
        <v>7</v>
      </c>
      <c r="M66" s="71"/>
      <c r="N66" s="57"/>
      <c r="O66" s="57"/>
      <c r="P66" s="61"/>
      <c r="Q66" s="57"/>
      <c r="R66" s="57"/>
      <c r="S66" s="61"/>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72">
        <f t="shared" si="8"/>
        <v>347876.39099999995</v>
      </c>
      <c r="BB66" s="73">
        <f t="shared" si="10"/>
        <v>347876.39099999995</v>
      </c>
      <c r="BC66" s="74" t="str">
        <f t="shared" si="11"/>
        <v>INR  Three Lakh Forty Seven Thousand Eight Hundred &amp; Seventy Six  and Paise Thirty Nine Only</v>
      </c>
      <c r="BD66" s="75"/>
      <c r="BE66" s="81">
        <v>5142</v>
      </c>
      <c r="BF66" s="81">
        <f t="shared" si="12"/>
        <v>5816.63</v>
      </c>
      <c r="BG66" s="81">
        <f t="shared" si="13"/>
        <v>11136029.399999999</v>
      </c>
      <c r="HS66" s="22"/>
      <c r="HT66" s="22"/>
      <c r="HU66" s="22"/>
      <c r="HV66" s="22"/>
      <c r="HW66" s="22"/>
    </row>
    <row r="67" spans="1:231" s="21" customFormat="1" ht="100.5" customHeight="1">
      <c r="A67" s="32">
        <v>55</v>
      </c>
      <c r="B67" s="66" t="s">
        <v>313</v>
      </c>
      <c r="C67" s="63" t="s">
        <v>104</v>
      </c>
      <c r="D67" s="67">
        <v>2103.625</v>
      </c>
      <c r="E67" s="68" t="s">
        <v>237</v>
      </c>
      <c r="F67" s="69">
        <v>165.16</v>
      </c>
      <c r="G67" s="57"/>
      <c r="H67" s="70"/>
      <c r="I67" s="58" t="s">
        <v>40</v>
      </c>
      <c r="J67" s="59">
        <f>IF(I67="Less(-)",-1,1)</f>
        <v>1</v>
      </c>
      <c r="K67" s="60" t="s">
        <v>64</v>
      </c>
      <c r="L67" s="60" t="s">
        <v>7</v>
      </c>
      <c r="M67" s="71"/>
      <c r="N67" s="57"/>
      <c r="O67" s="57"/>
      <c r="P67" s="61"/>
      <c r="Q67" s="57"/>
      <c r="R67" s="57"/>
      <c r="S67" s="61"/>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72">
        <f t="shared" si="8"/>
        <v>347434.705</v>
      </c>
      <c r="BB67" s="73">
        <f t="shared" si="10"/>
        <v>347434.705</v>
      </c>
      <c r="BC67" s="74" t="str">
        <f aca="true" t="shared" si="14" ref="BC67:BC108">SpellNumber(L67,BB67)</f>
        <v>INR  Three Lakh Forty Seven Thousand Four Hundred &amp; Thirty Four  and Paise Seventy One Only</v>
      </c>
      <c r="BD67" s="75"/>
      <c r="BE67" s="81">
        <v>5253</v>
      </c>
      <c r="BF67" s="81">
        <f t="shared" si="12"/>
        <v>5942.19</v>
      </c>
      <c r="BG67" s="81">
        <f t="shared" si="13"/>
        <v>11050342.125</v>
      </c>
      <c r="HS67" s="22"/>
      <c r="HT67" s="22"/>
      <c r="HU67" s="22"/>
      <c r="HV67" s="22"/>
      <c r="HW67" s="22"/>
    </row>
    <row r="68" spans="1:231" s="21" customFormat="1" ht="100.5" customHeight="1">
      <c r="A68" s="65">
        <v>56</v>
      </c>
      <c r="B68" s="66" t="s">
        <v>314</v>
      </c>
      <c r="C68" s="63" t="s">
        <v>105</v>
      </c>
      <c r="D68" s="67">
        <v>567.846</v>
      </c>
      <c r="E68" s="68" t="s">
        <v>237</v>
      </c>
      <c r="F68" s="69">
        <v>169.68</v>
      </c>
      <c r="G68" s="57"/>
      <c r="H68" s="70"/>
      <c r="I68" s="58" t="s">
        <v>40</v>
      </c>
      <c r="J68" s="59">
        <f>IF(I68="Less(-)",-1,1)</f>
        <v>1</v>
      </c>
      <c r="K68" s="60" t="s">
        <v>64</v>
      </c>
      <c r="L68" s="60" t="s">
        <v>7</v>
      </c>
      <c r="M68" s="71"/>
      <c r="N68" s="57"/>
      <c r="O68" s="57"/>
      <c r="P68" s="61"/>
      <c r="Q68" s="57"/>
      <c r="R68" s="57"/>
      <c r="S68" s="61"/>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72">
        <f t="shared" si="8"/>
        <v>96352.10928</v>
      </c>
      <c r="BB68" s="73">
        <f t="shared" si="10"/>
        <v>96352.10928</v>
      </c>
      <c r="BC68" s="74" t="str">
        <f t="shared" si="14"/>
        <v>INR  Ninety Six Thousand Three Hundred &amp; Fifty Two  and Paise Eleven Only</v>
      </c>
      <c r="BD68" s="75"/>
      <c r="BE68" s="81">
        <v>5364</v>
      </c>
      <c r="BF68" s="81">
        <f t="shared" si="12"/>
        <v>6067.76</v>
      </c>
      <c r="BG68" s="81">
        <f t="shared" si="13"/>
        <v>3045925.944</v>
      </c>
      <c r="HS68" s="22"/>
      <c r="HT68" s="22"/>
      <c r="HU68" s="22"/>
      <c r="HV68" s="22"/>
      <c r="HW68" s="22"/>
    </row>
    <row r="69" spans="1:231" s="21" customFormat="1" ht="100.5" customHeight="1">
      <c r="A69" s="32">
        <v>57</v>
      </c>
      <c r="B69" s="66" t="s">
        <v>315</v>
      </c>
      <c r="C69" s="63" t="s">
        <v>106</v>
      </c>
      <c r="D69" s="67">
        <v>12</v>
      </c>
      <c r="E69" s="68" t="s">
        <v>237</v>
      </c>
      <c r="F69" s="69">
        <v>174.2</v>
      </c>
      <c r="G69" s="57"/>
      <c r="H69" s="70"/>
      <c r="I69" s="58" t="s">
        <v>40</v>
      </c>
      <c r="J69" s="59">
        <f aca="true" t="shared" si="15" ref="J69:J75">IF(I69="Less(-)",-1,1)</f>
        <v>1</v>
      </c>
      <c r="K69" s="60" t="s">
        <v>64</v>
      </c>
      <c r="L69" s="60" t="s">
        <v>7</v>
      </c>
      <c r="M69" s="71"/>
      <c r="N69" s="57"/>
      <c r="O69" s="57"/>
      <c r="P69" s="61"/>
      <c r="Q69" s="57"/>
      <c r="R69" s="57"/>
      <c r="S69" s="61"/>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72">
        <f t="shared" si="8"/>
        <v>2090.3999999999996</v>
      </c>
      <c r="BB69" s="73">
        <f t="shared" si="10"/>
        <v>2090.3999999999996</v>
      </c>
      <c r="BC69" s="74" t="str">
        <f t="shared" si="14"/>
        <v>INR  Two Thousand  &amp;Ninety  and Paise Forty Only</v>
      </c>
      <c r="BD69" s="75"/>
      <c r="BE69" s="81">
        <v>5475</v>
      </c>
      <c r="BF69" s="81">
        <f t="shared" si="12"/>
        <v>6193.32</v>
      </c>
      <c r="BG69" s="81">
        <f t="shared" si="13"/>
        <v>65700</v>
      </c>
      <c r="HS69" s="22"/>
      <c r="HT69" s="22"/>
      <c r="HU69" s="22"/>
      <c r="HV69" s="22"/>
      <c r="HW69" s="22"/>
    </row>
    <row r="70" spans="1:231" s="21" customFormat="1" ht="35.25" customHeight="1">
      <c r="A70" s="65">
        <v>58</v>
      </c>
      <c r="B70" s="66" t="s">
        <v>316</v>
      </c>
      <c r="C70" s="63" t="s">
        <v>107</v>
      </c>
      <c r="D70" s="67">
        <v>473.93</v>
      </c>
      <c r="E70" s="68" t="s">
        <v>237</v>
      </c>
      <c r="F70" s="69">
        <v>38.46</v>
      </c>
      <c r="G70" s="57"/>
      <c r="H70" s="70"/>
      <c r="I70" s="58" t="s">
        <v>40</v>
      </c>
      <c r="J70" s="59">
        <f t="shared" si="15"/>
        <v>1</v>
      </c>
      <c r="K70" s="60" t="s">
        <v>64</v>
      </c>
      <c r="L70" s="60" t="s">
        <v>7</v>
      </c>
      <c r="M70" s="71"/>
      <c r="N70" s="57"/>
      <c r="O70" s="57"/>
      <c r="P70" s="61"/>
      <c r="Q70" s="57"/>
      <c r="R70" s="57"/>
      <c r="S70" s="61"/>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72">
        <f t="shared" si="8"/>
        <v>18227.3478</v>
      </c>
      <c r="BB70" s="73">
        <f t="shared" si="10"/>
        <v>18227.3478</v>
      </c>
      <c r="BC70" s="74" t="str">
        <f t="shared" si="14"/>
        <v>INR  Eighteen Thousand Two Hundred &amp; Twenty Seven  and Paise Thirty Five Only</v>
      </c>
      <c r="BD70" s="75"/>
      <c r="BE70" s="81">
        <v>676</v>
      </c>
      <c r="BF70" s="81">
        <f t="shared" si="12"/>
        <v>764.69</v>
      </c>
      <c r="BG70" s="81">
        <f t="shared" si="13"/>
        <v>320376.68</v>
      </c>
      <c r="HS70" s="22"/>
      <c r="HT70" s="22"/>
      <c r="HU70" s="22"/>
      <c r="HV70" s="22"/>
      <c r="HW70" s="22"/>
    </row>
    <row r="71" spans="1:231" s="21" customFormat="1" ht="48" customHeight="1">
      <c r="A71" s="32">
        <v>59</v>
      </c>
      <c r="B71" s="66" t="s">
        <v>317</v>
      </c>
      <c r="C71" s="63" t="s">
        <v>184</v>
      </c>
      <c r="D71" s="67">
        <v>10708.86</v>
      </c>
      <c r="E71" s="68" t="s">
        <v>237</v>
      </c>
      <c r="F71" s="69">
        <v>22.64</v>
      </c>
      <c r="G71" s="57"/>
      <c r="H71" s="70"/>
      <c r="I71" s="58" t="s">
        <v>40</v>
      </c>
      <c r="J71" s="59">
        <f t="shared" si="15"/>
        <v>1</v>
      </c>
      <c r="K71" s="60" t="s">
        <v>64</v>
      </c>
      <c r="L71" s="60" t="s">
        <v>7</v>
      </c>
      <c r="M71" s="71"/>
      <c r="N71" s="57"/>
      <c r="O71" s="57"/>
      <c r="P71" s="61"/>
      <c r="Q71" s="57"/>
      <c r="R71" s="57"/>
      <c r="S71" s="61"/>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72">
        <f t="shared" si="8"/>
        <v>242448.59040000002</v>
      </c>
      <c r="BB71" s="73">
        <f t="shared" si="10"/>
        <v>242448.59040000002</v>
      </c>
      <c r="BC71" s="74" t="str">
        <f t="shared" si="14"/>
        <v>INR  Two Lakh Forty Two Thousand Four Hundred &amp; Forty Eight  and Paise Fifty Nine Only</v>
      </c>
      <c r="BD71" s="75"/>
      <c r="BE71" s="81">
        <v>688</v>
      </c>
      <c r="BF71" s="81">
        <f t="shared" si="12"/>
        <v>778.27</v>
      </c>
      <c r="BG71" s="81">
        <f t="shared" si="13"/>
        <v>7367695.680000001</v>
      </c>
      <c r="HS71" s="22"/>
      <c r="HT71" s="22"/>
      <c r="HU71" s="22"/>
      <c r="HV71" s="22"/>
      <c r="HW71" s="22"/>
    </row>
    <row r="72" spans="1:231" s="21" customFormat="1" ht="33" customHeight="1">
      <c r="A72" s="65">
        <v>60</v>
      </c>
      <c r="B72" s="66" t="s">
        <v>318</v>
      </c>
      <c r="C72" s="63" t="s">
        <v>108</v>
      </c>
      <c r="D72" s="67">
        <v>1252.141</v>
      </c>
      <c r="E72" s="68" t="s">
        <v>239</v>
      </c>
      <c r="F72" s="69">
        <v>124.43</v>
      </c>
      <c r="G72" s="57"/>
      <c r="H72" s="70"/>
      <c r="I72" s="58" t="s">
        <v>40</v>
      </c>
      <c r="J72" s="59">
        <f t="shared" si="15"/>
        <v>1</v>
      </c>
      <c r="K72" s="60" t="s">
        <v>64</v>
      </c>
      <c r="L72" s="60" t="s">
        <v>7</v>
      </c>
      <c r="M72" s="71"/>
      <c r="N72" s="57"/>
      <c r="O72" s="57"/>
      <c r="P72" s="61"/>
      <c r="Q72" s="57"/>
      <c r="R72" s="57"/>
      <c r="S72" s="61"/>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72">
        <f t="shared" si="8"/>
        <v>155803.90463</v>
      </c>
      <c r="BB72" s="73">
        <f t="shared" si="10"/>
        <v>155803.90463</v>
      </c>
      <c r="BC72" s="74" t="str">
        <f t="shared" si="14"/>
        <v>INR  One Lakh Fifty Five Thousand Eight Hundred &amp; Three  and Paise Ninety Only</v>
      </c>
      <c r="BD72" s="75"/>
      <c r="BE72" s="81">
        <v>700</v>
      </c>
      <c r="BF72" s="81">
        <f t="shared" si="12"/>
        <v>791.84</v>
      </c>
      <c r="BG72" s="81">
        <f t="shared" si="13"/>
        <v>876498.7000000001</v>
      </c>
      <c r="HS72" s="22"/>
      <c r="HT72" s="22"/>
      <c r="HU72" s="22"/>
      <c r="HV72" s="22"/>
      <c r="HW72" s="22"/>
    </row>
    <row r="73" spans="1:231" s="21" customFormat="1" ht="60.75" customHeight="1">
      <c r="A73" s="32">
        <v>61</v>
      </c>
      <c r="B73" s="66" t="s">
        <v>319</v>
      </c>
      <c r="C73" s="63" t="s">
        <v>109</v>
      </c>
      <c r="D73" s="67">
        <v>1252.141</v>
      </c>
      <c r="E73" s="68" t="s">
        <v>237</v>
      </c>
      <c r="F73" s="69">
        <v>79.18</v>
      </c>
      <c r="G73" s="57"/>
      <c r="H73" s="70"/>
      <c r="I73" s="58" t="s">
        <v>40</v>
      </c>
      <c r="J73" s="59">
        <f t="shared" si="15"/>
        <v>1</v>
      </c>
      <c r="K73" s="60" t="s">
        <v>64</v>
      </c>
      <c r="L73" s="60" t="s">
        <v>7</v>
      </c>
      <c r="M73" s="71"/>
      <c r="N73" s="57"/>
      <c r="O73" s="57"/>
      <c r="P73" s="61"/>
      <c r="Q73" s="57"/>
      <c r="R73" s="57"/>
      <c r="S73" s="61"/>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72">
        <f t="shared" si="8"/>
        <v>99144.52438000002</v>
      </c>
      <c r="BB73" s="73">
        <f t="shared" si="10"/>
        <v>99144.52438000002</v>
      </c>
      <c r="BC73" s="74" t="str">
        <f t="shared" si="14"/>
        <v>INR  Ninety Nine Thousand One Hundred &amp; Forty Four  and Paise Fifty Two Only</v>
      </c>
      <c r="BD73" s="75"/>
      <c r="BE73" s="81">
        <v>712</v>
      </c>
      <c r="BF73" s="81">
        <f t="shared" si="12"/>
        <v>805.41</v>
      </c>
      <c r="BG73" s="81">
        <f t="shared" si="13"/>
        <v>891524.3920000001</v>
      </c>
      <c r="HS73" s="22"/>
      <c r="HT73" s="22"/>
      <c r="HU73" s="22"/>
      <c r="HV73" s="22"/>
      <c r="HW73" s="22"/>
    </row>
    <row r="74" spans="1:231" s="21" customFormat="1" ht="102" customHeight="1">
      <c r="A74" s="65">
        <v>62</v>
      </c>
      <c r="B74" s="66" t="s">
        <v>320</v>
      </c>
      <c r="C74" s="63" t="s">
        <v>110</v>
      </c>
      <c r="D74" s="67">
        <v>1363.81</v>
      </c>
      <c r="E74" s="68" t="s">
        <v>237</v>
      </c>
      <c r="F74" s="69">
        <v>51.02</v>
      </c>
      <c r="G74" s="57"/>
      <c r="H74" s="70"/>
      <c r="I74" s="58" t="s">
        <v>40</v>
      </c>
      <c r="J74" s="59">
        <f t="shared" si="15"/>
        <v>1</v>
      </c>
      <c r="K74" s="60" t="s">
        <v>64</v>
      </c>
      <c r="L74" s="60" t="s">
        <v>7</v>
      </c>
      <c r="M74" s="71"/>
      <c r="N74" s="57"/>
      <c r="O74" s="57"/>
      <c r="P74" s="61"/>
      <c r="Q74" s="57"/>
      <c r="R74" s="57"/>
      <c r="S74" s="61"/>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72">
        <f t="shared" si="8"/>
        <v>69581.5862</v>
      </c>
      <c r="BB74" s="73">
        <f t="shared" si="10"/>
        <v>69581.5862</v>
      </c>
      <c r="BC74" s="74" t="str">
        <f t="shared" si="14"/>
        <v>INR  Sixty Nine Thousand Five Hundred &amp; Eighty One  and Paise Fifty Nine Only</v>
      </c>
      <c r="BD74" s="75"/>
      <c r="BE74" s="81">
        <v>178</v>
      </c>
      <c r="BF74" s="81">
        <f t="shared" si="12"/>
        <v>201.35</v>
      </c>
      <c r="BG74" s="81">
        <f t="shared" si="13"/>
        <v>242758.18</v>
      </c>
      <c r="HS74" s="22"/>
      <c r="HT74" s="22"/>
      <c r="HU74" s="22"/>
      <c r="HV74" s="22"/>
      <c r="HW74" s="22"/>
    </row>
    <row r="75" spans="1:231" s="21" customFormat="1" ht="102.75" customHeight="1">
      <c r="A75" s="32">
        <v>63</v>
      </c>
      <c r="B75" s="66" t="s">
        <v>321</v>
      </c>
      <c r="C75" s="63" t="s">
        <v>111</v>
      </c>
      <c r="D75" s="67">
        <v>892.51</v>
      </c>
      <c r="E75" s="68" t="s">
        <v>237</v>
      </c>
      <c r="F75" s="69">
        <v>51.82</v>
      </c>
      <c r="G75" s="57"/>
      <c r="H75" s="70"/>
      <c r="I75" s="58" t="s">
        <v>40</v>
      </c>
      <c r="J75" s="59">
        <f t="shared" si="15"/>
        <v>1</v>
      </c>
      <c r="K75" s="60" t="s">
        <v>64</v>
      </c>
      <c r="L75" s="60" t="s">
        <v>7</v>
      </c>
      <c r="M75" s="71"/>
      <c r="N75" s="57"/>
      <c r="O75" s="57"/>
      <c r="P75" s="61"/>
      <c r="Q75" s="57"/>
      <c r="R75" s="57"/>
      <c r="S75" s="61"/>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72">
        <f t="shared" si="8"/>
        <v>46249.8682</v>
      </c>
      <c r="BB75" s="73">
        <f t="shared" si="10"/>
        <v>46249.8682</v>
      </c>
      <c r="BC75" s="74" t="str">
        <f t="shared" si="14"/>
        <v>INR  Forty Six Thousand Two Hundred &amp; Forty Nine  and Paise Eighty Seven Only</v>
      </c>
      <c r="BD75" s="75"/>
      <c r="BE75" s="81">
        <v>21</v>
      </c>
      <c r="BF75" s="81">
        <f t="shared" si="12"/>
        <v>23.76</v>
      </c>
      <c r="BG75" s="81">
        <f t="shared" si="13"/>
        <v>18742.71</v>
      </c>
      <c r="HS75" s="22"/>
      <c r="HT75" s="22"/>
      <c r="HU75" s="22"/>
      <c r="HV75" s="22"/>
      <c r="HW75" s="22"/>
    </row>
    <row r="76" spans="1:231" s="21" customFormat="1" ht="102.75" customHeight="1">
      <c r="A76" s="65">
        <v>64</v>
      </c>
      <c r="B76" s="66" t="s">
        <v>322</v>
      </c>
      <c r="C76" s="63" t="s">
        <v>112</v>
      </c>
      <c r="D76" s="67">
        <v>468.69</v>
      </c>
      <c r="E76" s="68" t="s">
        <v>237</v>
      </c>
      <c r="F76" s="69">
        <v>52.62</v>
      </c>
      <c r="G76" s="57"/>
      <c r="H76" s="70"/>
      <c r="I76" s="58" t="s">
        <v>40</v>
      </c>
      <c r="J76" s="59">
        <f aca="true" t="shared" si="16" ref="J76:J108">IF(I76="Less(-)",-1,1)</f>
        <v>1</v>
      </c>
      <c r="K76" s="60" t="s">
        <v>64</v>
      </c>
      <c r="L76" s="60" t="s">
        <v>7</v>
      </c>
      <c r="M76" s="71"/>
      <c r="N76" s="57"/>
      <c r="O76" s="57"/>
      <c r="P76" s="61"/>
      <c r="Q76" s="57"/>
      <c r="R76" s="57"/>
      <c r="S76" s="61"/>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72">
        <f>total_amount_ba($B$2,$D$2,D76,F76,J76,K76,M76)</f>
        <v>24662.4678</v>
      </c>
      <c r="BB76" s="73">
        <f aca="true" t="shared" si="17" ref="BB76:BB108">BA76+SUM(N76:AZ76)</f>
        <v>24662.4678</v>
      </c>
      <c r="BC76" s="74" t="str">
        <f t="shared" si="14"/>
        <v>INR  Twenty Four Thousand Six Hundred &amp; Sixty Two  and Paise Forty Seven Only</v>
      </c>
      <c r="BD76" s="75"/>
      <c r="BE76" s="81">
        <v>10</v>
      </c>
      <c r="BF76" s="81">
        <f>ROUND(BE76*1.12*1.01,2)</f>
        <v>11.31</v>
      </c>
      <c r="BG76" s="81">
        <f>D76*BE76</f>
        <v>4686.9</v>
      </c>
      <c r="HS76" s="22">
        <v>2</v>
      </c>
      <c r="HT76" s="22" t="s">
        <v>35</v>
      </c>
      <c r="HU76" s="22" t="s">
        <v>46</v>
      </c>
      <c r="HV76" s="22">
        <v>10</v>
      </c>
      <c r="HW76" s="22" t="s">
        <v>39</v>
      </c>
    </row>
    <row r="77" spans="1:231" s="21" customFormat="1" ht="102.75" customHeight="1">
      <c r="A77" s="32">
        <v>65</v>
      </c>
      <c r="B77" s="66" t="s">
        <v>323</v>
      </c>
      <c r="C77" s="63" t="s">
        <v>185</v>
      </c>
      <c r="D77" s="67">
        <v>100.395</v>
      </c>
      <c r="E77" s="68" t="s">
        <v>237</v>
      </c>
      <c r="F77" s="69">
        <v>53.43</v>
      </c>
      <c r="G77" s="57"/>
      <c r="H77" s="70"/>
      <c r="I77" s="58" t="s">
        <v>40</v>
      </c>
      <c r="J77" s="59">
        <f t="shared" si="16"/>
        <v>1</v>
      </c>
      <c r="K77" s="60" t="s">
        <v>64</v>
      </c>
      <c r="L77" s="60" t="s">
        <v>7</v>
      </c>
      <c r="M77" s="71"/>
      <c r="N77" s="57"/>
      <c r="O77" s="57"/>
      <c r="P77" s="61"/>
      <c r="Q77" s="57"/>
      <c r="R77" s="57"/>
      <c r="S77" s="61"/>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72">
        <f aca="true" t="shared" si="18" ref="BA77:BA106">total_amount_ba($B$2,$D$2,D77,F77,J77,K77,M77)</f>
        <v>5364.10485</v>
      </c>
      <c r="BB77" s="73">
        <f t="shared" si="17"/>
        <v>5364.10485</v>
      </c>
      <c r="BC77" s="74" t="str">
        <f t="shared" si="14"/>
        <v>INR  Five Thousand Three Hundred &amp; Sixty Four  and Paise Ten Only</v>
      </c>
      <c r="BD77" s="75"/>
      <c r="BE77" s="81">
        <v>119.27</v>
      </c>
      <c r="BF77" s="81">
        <f>ROUND(BE77*1.12*1.01,2)</f>
        <v>134.92</v>
      </c>
      <c r="BG77" s="81">
        <f>D77*BE77</f>
        <v>11974.111649999999</v>
      </c>
      <c r="HS77" s="22">
        <v>2</v>
      </c>
      <c r="HT77" s="22" t="s">
        <v>35</v>
      </c>
      <c r="HU77" s="22" t="s">
        <v>46</v>
      </c>
      <c r="HV77" s="22">
        <v>10</v>
      </c>
      <c r="HW77" s="22" t="s">
        <v>39</v>
      </c>
    </row>
    <row r="78" spans="1:231" s="21" customFormat="1" ht="103.5" customHeight="1">
      <c r="A78" s="65">
        <v>66</v>
      </c>
      <c r="B78" s="66" t="s">
        <v>324</v>
      </c>
      <c r="C78" s="63" t="s">
        <v>186</v>
      </c>
      <c r="D78" s="67">
        <v>1363.81</v>
      </c>
      <c r="E78" s="68" t="s">
        <v>237</v>
      </c>
      <c r="F78" s="69">
        <v>75.79</v>
      </c>
      <c r="G78" s="57"/>
      <c r="H78" s="70"/>
      <c r="I78" s="58" t="s">
        <v>40</v>
      </c>
      <c r="J78" s="59">
        <f t="shared" si="16"/>
        <v>1</v>
      </c>
      <c r="K78" s="60" t="s">
        <v>64</v>
      </c>
      <c r="L78" s="60" t="s">
        <v>7</v>
      </c>
      <c r="M78" s="71"/>
      <c r="N78" s="57"/>
      <c r="O78" s="57"/>
      <c r="P78" s="61"/>
      <c r="Q78" s="57"/>
      <c r="R78" s="57"/>
      <c r="S78" s="61"/>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72">
        <f t="shared" si="18"/>
        <v>103363.1599</v>
      </c>
      <c r="BB78" s="73">
        <f t="shared" si="17"/>
        <v>103363.1599</v>
      </c>
      <c r="BC78" s="74" t="str">
        <f t="shared" si="14"/>
        <v>INR  One Lakh Three Thousand Three Hundred &amp; Sixty Three  and Paise Sixteen Only</v>
      </c>
      <c r="BD78" s="75"/>
      <c r="BE78" s="81">
        <v>192.38</v>
      </c>
      <c r="BF78" s="81">
        <f>ROUND(BE78*1.12*1.01,2)</f>
        <v>217.62</v>
      </c>
      <c r="BG78" s="81">
        <f>D78*BE78</f>
        <v>262369.7678</v>
      </c>
      <c r="HS78" s="22">
        <v>3</v>
      </c>
      <c r="HT78" s="22" t="s">
        <v>48</v>
      </c>
      <c r="HU78" s="22" t="s">
        <v>49</v>
      </c>
      <c r="HV78" s="22">
        <v>10</v>
      </c>
      <c r="HW78" s="22" t="s">
        <v>39</v>
      </c>
    </row>
    <row r="79" spans="1:231" s="21" customFormat="1" ht="103.5" customHeight="1">
      <c r="A79" s="32">
        <v>67</v>
      </c>
      <c r="B79" s="66" t="s">
        <v>325</v>
      </c>
      <c r="C79" s="63" t="s">
        <v>187</v>
      </c>
      <c r="D79" s="67">
        <v>892.51</v>
      </c>
      <c r="E79" s="68" t="s">
        <v>237</v>
      </c>
      <c r="F79" s="69">
        <v>76.59</v>
      </c>
      <c r="G79" s="57"/>
      <c r="H79" s="70"/>
      <c r="I79" s="58" t="s">
        <v>40</v>
      </c>
      <c r="J79" s="59">
        <f t="shared" si="16"/>
        <v>1</v>
      </c>
      <c r="K79" s="60" t="s">
        <v>64</v>
      </c>
      <c r="L79" s="60" t="s">
        <v>7</v>
      </c>
      <c r="M79" s="71"/>
      <c r="N79" s="57"/>
      <c r="O79" s="57"/>
      <c r="P79" s="61"/>
      <c r="Q79" s="57"/>
      <c r="R79" s="57"/>
      <c r="S79" s="61"/>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72">
        <f t="shared" si="18"/>
        <v>68357.3409</v>
      </c>
      <c r="BB79" s="73">
        <f t="shared" si="17"/>
        <v>68357.3409</v>
      </c>
      <c r="BC79" s="74" t="str">
        <f t="shared" si="14"/>
        <v>INR  Sixty Eight Thousand Three Hundred &amp; Fifty Seven  and Paise Thirty Four Only</v>
      </c>
      <c r="BD79" s="75"/>
      <c r="BE79" s="81"/>
      <c r="BF79" s="81"/>
      <c r="BG79" s="81"/>
      <c r="BH79" s="83"/>
      <c r="HS79" s="22">
        <v>1.01</v>
      </c>
      <c r="HT79" s="22" t="s">
        <v>41</v>
      </c>
      <c r="HU79" s="22" t="s">
        <v>36</v>
      </c>
      <c r="HV79" s="22">
        <v>123.223</v>
      </c>
      <c r="HW79" s="22" t="s">
        <v>39</v>
      </c>
    </row>
    <row r="80" spans="1:231" s="21" customFormat="1" ht="103.5" customHeight="1">
      <c r="A80" s="65">
        <v>68</v>
      </c>
      <c r="B80" s="66" t="s">
        <v>326</v>
      </c>
      <c r="C80" s="63" t="s">
        <v>188</v>
      </c>
      <c r="D80" s="67">
        <v>468.69</v>
      </c>
      <c r="E80" s="68" t="s">
        <v>237</v>
      </c>
      <c r="F80" s="69">
        <v>77.4</v>
      </c>
      <c r="G80" s="57"/>
      <c r="H80" s="70"/>
      <c r="I80" s="58" t="s">
        <v>40</v>
      </c>
      <c r="J80" s="59">
        <f t="shared" si="16"/>
        <v>1</v>
      </c>
      <c r="K80" s="60" t="s">
        <v>64</v>
      </c>
      <c r="L80" s="60" t="s">
        <v>7</v>
      </c>
      <c r="M80" s="71"/>
      <c r="N80" s="57"/>
      <c r="O80" s="57"/>
      <c r="P80" s="61"/>
      <c r="Q80" s="57"/>
      <c r="R80" s="57"/>
      <c r="S80" s="61"/>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72">
        <f t="shared" si="18"/>
        <v>36276.606</v>
      </c>
      <c r="BB80" s="73">
        <f t="shared" si="17"/>
        <v>36276.606</v>
      </c>
      <c r="BC80" s="74" t="str">
        <f t="shared" si="14"/>
        <v>INR  Thirty Six Thousand Two Hundred &amp; Seventy Six  and Paise Sixty One Only</v>
      </c>
      <c r="BD80" s="75"/>
      <c r="BE80" s="81">
        <v>166</v>
      </c>
      <c r="BF80" s="81">
        <f aca="true" t="shared" si="19" ref="BF80:BF109">ROUND(BE80*1.12*1.01,2)</f>
        <v>187.78</v>
      </c>
      <c r="BG80" s="81">
        <f aca="true" t="shared" si="20" ref="BG80:BG109">D80*BE80</f>
        <v>77802.54</v>
      </c>
      <c r="HS80" s="22">
        <v>1.02</v>
      </c>
      <c r="HT80" s="22" t="s">
        <v>43</v>
      </c>
      <c r="HU80" s="22" t="s">
        <v>44</v>
      </c>
      <c r="HV80" s="22">
        <v>213</v>
      </c>
      <c r="HW80" s="22" t="s">
        <v>39</v>
      </c>
    </row>
    <row r="81" spans="1:231" s="21" customFormat="1" ht="103.5" customHeight="1">
      <c r="A81" s="32">
        <v>69</v>
      </c>
      <c r="B81" s="66" t="s">
        <v>327</v>
      </c>
      <c r="C81" s="63" t="s">
        <v>189</v>
      </c>
      <c r="D81" s="67">
        <v>100.395</v>
      </c>
      <c r="E81" s="68" t="s">
        <v>237</v>
      </c>
      <c r="F81" s="69">
        <v>78.2</v>
      </c>
      <c r="G81" s="57"/>
      <c r="H81" s="70"/>
      <c r="I81" s="58" t="s">
        <v>40</v>
      </c>
      <c r="J81" s="59">
        <f t="shared" si="16"/>
        <v>1</v>
      </c>
      <c r="K81" s="60" t="s">
        <v>64</v>
      </c>
      <c r="L81" s="60" t="s">
        <v>7</v>
      </c>
      <c r="M81" s="71"/>
      <c r="N81" s="57"/>
      <c r="O81" s="57"/>
      <c r="P81" s="61"/>
      <c r="Q81" s="57"/>
      <c r="R81" s="57"/>
      <c r="S81" s="61"/>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72">
        <f t="shared" si="18"/>
        <v>7850.889</v>
      </c>
      <c r="BB81" s="73">
        <f t="shared" si="17"/>
        <v>7850.889</v>
      </c>
      <c r="BC81" s="74" t="str">
        <f t="shared" si="14"/>
        <v>INR  Seven Thousand Eight Hundred &amp; Fifty  and Paise Eighty Nine Only</v>
      </c>
      <c r="BD81" s="75"/>
      <c r="BE81" s="81">
        <v>431.31</v>
      </c>
      <c r="BF81" s="81">
        <f t="shared" si="19"/>
        <v>487.9</v>
      </c>
      <c r="BG81" s="81">
        <f t="shared" si="20"/>
        <v>43301.36745</v>
      </c>
      <c r="HS81" s="22">
        <v>2</v>
      </c>
      <c r="HT81" s="22" t="s">
        <v>35</v>
      </c>
      <c r="HU81" s="22" t="s">
        <v>46</v>
      </c>
      <c r="HV81" s="22">
        <v>10</v>
      </c>
      <c r="HW81" s="22" t="s">
        <v>39</v>
      </c>
    </row>
    <row r="82" spans="1:231" s="21" customFormat="1" ht="48.75" customHeight="1">
      <c r="A82" s="65">
        <v>70</v>
      </c>
      <c r="B82" s="66" t="s">
        <v>328</v>
      </c>
      <c r="C82" s="63" t="s">
        <v>113</v>
      </c>
      <c r="D82" s="67">
        <v>169.375</v>
      </c>
      <c r="E82" s="68" t="s">
        <v>237</v>
      </c>
      <c r="F82" s="69">
        <v>42.99</v>
      </c>
      <c r="G82" s="57"/>
      <c r="H82" s="70"/>
      <c r="I82" s="58" t="s">
        <v>40</v>
      </c>
      <c r="J82" s="59">
        <f t="shared" si="16"/>
        <v>1</v>
      </c>
      <c r="K82" s="60" t="s">
        <v>64</v>
      </c>
      <c r="L82" s="60" t="s">
        <v>7</v>
      </c>
      <c r="M82" s="71"/>
      <c r="N82" s="57"/>
      <c r="O82" s="57"/>
      <c r="P82" s="61"/>
      <c r="Q82" s="57"/>
      <c r="R82" s="57"/>
      <c r="S82" s="61"/>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72">
        <f t="shared" si="18"/>
        <v>7281.431250000001</v>
      </c>
      <c r="BB82" s="73">
        <f t="shared" si="17"/>
        <v>7281.431250000001</v>
      </c>
      <c r="BC82" s="74" t="str">
        <f t="shared" si="14"/>
        <v>INR  Seven Thousand Two Hundred &amp; Eighty One  and Paise Forty Three Only</v>
      </c>
      <c r="BD82" s="75"/>
      <c r="BE82" s="81">
        <v>322</v>
      </c>
      <c r="BF82" s="81">
        <f t="shared" si="19"/>
        <v>364.25</v>
      </c>
      <c r="BG82" s="81">
        <f t="shared" si="20"/>
        <v>54538.75</v>
      </c>
      <c r="HS82" s="22">
        <v>2</v>
      </c>
      <c r="HT82" s="22" t="s">
        <v>35</v>
      </c>
      <c r="HU82" s="22" t="s">
        <v>46</v>
      </c>
      <c r="HV82" s="22">
        <v>10</v>
      </c>
      <c r="HW82" s="22" t="s">
        <v>39</v>
      </c>
    </row>
    <row r="83" spans="1:231" s="21" customFormat="1" ht="85.5" customHeight="1">
      <c r="A83" s="32">
        <v>71</v>
      </c>
      <c r="B83" s="66" t="s">
        <v>329</v>
      </c>
      <c r="C83" s="63" t="s">
        <v>114</v>
      </c>
      <c r="D83" s="67">
        <v>169.375</v>
      </c>
      <c r="E83" s="68" t="s">
        <v>237</v>
      </c>
      <c r="F83" s="69">
        <v>91.63</v>
      </c>
      <c r="G83" s="57"/>
      <c r="H83" s="70"/>
      <c r="I83" s="58" t="s">
        <v>40</v>
      </c>
      <c r="J83" s="59">
        <f t="shared" si="16"/>
        <v>1</v>
      </c>
      <c r="K83" s="60" t="s">
        <v>64</v>
      </c>
      <c r="L83" s="60" t="s">
        <v>7</v>
      </c>
      <c r="M83" s="71"/>
      <c r="N83" s="57"/>
      <c r="O83" s="57"/>
      <c r="P83" s="61"/>
      <c r="Q83" s="57"/>
      <c r="R83" s="57"/>
      <c r="S83" s="61"/>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72">
        <f t="shared" si="18"/>
        <v>15519.83125</v>
      </c>
      <c r="BB83" s="73">
        <f t="shared" si="17"/>
        <v>15519.83125</v>
      </c>
      <c r="BC83" s="74" t="str">
        <f t="shared" si="14"/>
        <v>INR  Fifteen Thousand Five Hundred &amp; Nineteen  and Paise Eighty Three Only</v>
      </c>
      <c r="BD83" s="75"/>
      <c r="BE83" s="81">
        <v>4339</v>
      </c>
      <c r="BF83" s="81">
        <f t="shared" si="19"/>
        <v>4908.28</v>
      </c>
      <c r="BG83" s="81">
        <f t="shared" si="20"/>
        <v>734918.125</v>
      </c>
      <c r="HS83" s="22">
        <v>2</v>
      </c>
      <c r="HT83" s="22" t="s">
        <v>35</v>
      </c>
      <c r="HU83" s="22" t="s">
        <v>46</v>
      </c>
      <c r="HV83" s="22">
        <v>10</v>
      </c>
      <c r="HW83" s="22" t="s">
        <v>39</v>
      </c>
    </row>
    <row r="84" spans="1:231" s="21" customFormat="1" ht="48" customHeight="1">
      <c r="A84" s="65">
        <v>72</v>
      </c>
      <c r="B84" s="66" t="s">
        <v>330</v>
      </c>
      <c r="C84" s="63" t="s">
        <v>115</v>
      </c>
      <c r="D84" s="67">
        <v>364.563</v>
      </c>
      <c r="E84" s="68" t="s">
        <v>237</v>
      </c>
      <c r="F84" s="69">
        <v>32.8</v>
      </c>
      <c r="G84" s="57"/>
      <c r="H84" s="70"/>
      <c r="I84" s="58" t="s">
        <v>40</v>
      </c>
      <c r="J84" s="59">
        <f t="shared" si="16"/>
        <v>1</v>
      </c>
      <c r="K84" s="60" t="s">
        <v>64</v>
      </c>
      <c r="L84" s="60" t="s">
        <v>7</v>
      </c>
      <c r="M84" s="71"/>
      <c r="N84" s="57"/>
      <c r="O84" s="57"/>
      <c r="P84" s="61"/>
      <c r="Q84" s="57"/>
      <c r="R84" s="57"/>
      <c r="S84" s="61"/>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72">
        <f t="shared" si="18"/>
        <v>11957.666399999998</v>
      </c>
      <c r="BB84" s="73">
        <f t="shared" si="17"/>
        <v>11957.666399999998</v>
      </c>
      <c r="BC84" s="74" t="str">
        <f t="shared" si="14"/>
        <v>INR  Eleven Thousand Nine Hundred &amp; Fifty Seven  and Paise Sixty Seven Only</v>
      </c>
      <c r="BD84" s="75"/>
      <c r="BE84" s="69">
        <v>5755</v>
      </c>
      <c r="BF84" s="81">
        <f t="shared" si="19"/>
        <v>6510.06</v>
      </c>
      <c r="BG84" s="81">
        <f t="shared" si="20"/>
        <v>2098060.065</v>
      </c>
      <c r="HS84" s="22">
        <v>2</v>
      </c>
      <c r="HT84" s="22" t="s">
        <v>35</v>
      </c>
      <c r="HU84" s="22" t="s">
        <v>46</v>
      </c>
      <c r="HV84" s="22">
        <v>10</v>
      </c>
      <c r="HW84" s="22" t="s">
        <v>39</v>
      </c>
    </row>
    <row r="85" spans="1:231" s="21" customFormat="1" ht="74.25" customHeight="1">
      <c r="A85" s="32">
        <v>73</v>
      </c>
      <c r="B85" s="66" t="s">
        <v>331</v>
      </c>
      <c r="C85" s="63" t="s">
        <v>116</v>
      </c>
      <c r="D85" s="67">
        <v>364.563</v>
      </c>
      <c r="E85" s="68" t="s">
        <v>237</v>
      </c>
      <c r="F85" s="69">
        <v>89.36</v>
      </c>
      <c r="G85" s="57"/>
      <c r="H85" s="70"/>
      <c r="I85" s="58" t="s">
        <v>40</v>
      </c>
      <c r="J85" s="59">
        <f t="shared" si="16"/>
        <v>1</v>
      </c>
      <c r="K85" s="60" t="s">
        <v>64</v>
      </c>
      <c r="L85" s="60" t="s">
        <v>7</v>
      </c>
      <c r="M85" s="71"/>
      <c r="N85" s="57"/>
      <c r="O85" s="57"/>
      <c r="P85" s="61"/>
      <c r="Q85" s="57"/>
      <c r="R85" s="57"/>
      <c r="S85" s="61"/>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72">
        <f t="shared" si="18"/>
        <v>32577.34968</v>
      </c>
      <c r="BB85" s="73">
        <f t="shared" si="17"/>
        <v>32577.34968</v>
      </c>
      <c r="BC85" s="74" t="str">
        <f t="shared" si="14"/>
        <v>INR  Thirty Two Thousand Five Hundred &amp; Seventy Seven  and Paise Thirty Five Only</v>
      </c>
      <c r="BD85" s="75"/>
      <c r="BE85" s="69">
        <v>5850</v>
      </c>
      <c r="BF85" s="81">
        <f t="shared" si="19"/>
        <v>6617.52</v>
      </c>
      <c r="BG85" s="81">
        <f t="shared" si="20"/>
        <v>2132693.55</v>
      </c>
      <c r="HS85" s="22">
        <v>3</v>
      </c>
      <c r="HT85" s="22" t="s">
        <v>48</v>
      </c>
      <c r="HU85" s="22" t="s">
        <v>49</v>
      </c>
      <c r="HV85" s="22">
        <v>10</v>
      </c>
      <c r="HW85" s="22" t="s">
        <v>39</v>
      </c>
    </row>
    <row r="86" spans="1:231" s="21" customFormat="1" ht="155.25" customHeight="1">
      <c r="A86" s="65">
        <v>74</v>
      </c>
      <c r="B86" s="66" t="s">
        <v>332</v>
      </c>
      <c r="C86" s="63" t="s">
        <v>190</v>
      </c>
      <c r="D86" s="67">
        <v>105</v>
      </c>
      <c r="E86" s="68" t="s">
        <v>237</v>
      </c>
      <c r="F86" s="69">
        <v>342.75</v>
      </c>
      <c r="G86" s="57"/>
      <c r="H86" s="70"/>
      <c r="I86" s="58" t="s">
        <v>40</v>
      </c>
      <c r="J86" s="59">
        <f t="shared" si="16"/>
        <v>1</v>
      </c>
      <c r="K86" s="60" t="s">
        <v>64</v>
      </c>
      <c r="L86" s="60" t="s">
        <v>7</v>
      </c>
      <c r="M86" s="71"/>
      <c r="N86" s="57"/>
      <c r="O86" s="57"/>
      <c r="P86" s="61"/>
      <c r="Q86" s="57"/>
      <c r="R86" s="57"/>
      <c r="S86" s="61"/>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72">
        <f t="shared" si="18"/>
        <v>35988.75</v>
      </c>
      <c r="BB86" s="73">
        <f t="shared" si="17"/>
        <v>35988.75</v>
      </c>
      <c r="BC86" s="74" t="str">
        <f t="shared" si="14"/>
        <v>INR  Thirty Five Thousand Nine Hundred &amp; Eighty Eight  and Paise Seventy Five Only</v>
      </c>
      <c r="BD86" s="75"/>
      <c r="BE86" s="69">
        <v>5945</v>
      </c>
      <c r="BF86" s="81">
        <f t="shared" si="19"/>
        <v>6724.98</v>
      </c>
      <c r="BG86" s="81">
        <f t="shared" si="20"/>
        <v>624225</v>
      </c>
      <c r="HS86" s="22">
        <v>1.01</v>
      </c>
      <c r="HT86" s="22" t="s">
        <v>41</v>
      </c>
      <c r="HU86" s="22" t="s">
        <v>36</v>
      </c>
      <c r="HV86" s="22">
        <v>123.223</v>
      </c>
      <c r="HW86" s="22" t="s">
        <v>39</v>
      </c>
    </row>
    <row r="87" spans="1:231" s="21" customFormat="1" ht="155.25" customHeight="1">
      <c r="A87" s="32">
        <v>75</v>
      </c>
      <c r="B87" s="66" t="s">
        <v>333</v>
      </c>
      <c r="C87" s="63" t="s">
        <v>191</v>
      </c>
      <c r="D87" s="67">
        <v>95</v>
      </c>
      <c r="E87" s="68" t="s">
        <v>237</v>
      </c>
      <c r="F87" s="69">
        <v>347.89</v>
      </c>
      <c r="G87" s="57"/>
      <c r="H87" s="70"/>
      <c r="I87" s="58" t="s">
        <v>40</v>
      </c>
      <c r="J87" s="59">
        <f t="shared" si="16"/>
        <v>1</v>
      </c>
      <c r="K87" s="60" t="s">
        <v>64</v>
      </c>
      <c r="L87" s="60" t="s">
        <v>7</v>
      </c>
      <c r="M87" s="71"/>
      <c r="N87" s="57"/>
      <c r="O87" s="57"/>
      <c r="P87" s="61"/>
      <c r="Q87" s="57"/>
      <c r="R87" s="57"/>
      <c r="S87" s="61"/>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72">
        <f t="shared" si="18"/>
        <v>33049.549999999996</v>
      </c>
      <c r="BB87" s="73">
        <f t="shared" si="17"/>
        <v>33049.549999999996</v>
      </c>
      <c r="BC87" s="74" t="str">
        <f t="shared" si="14"/>
        <v>INR  Thirty Three Thousand  &amp;Forty Nine  and Paise Fifty Five Only</v>
      </c>
      <c r="BD87" s="75"/>
      <c r="BE87" s="69">
        <v>6040</v>
      </c>
      <c r="BF87" s="81">
        <f t="shared" si="19"/>
        <v>6832.45</v>
      </c>
      <c r="BG87" s="81">
        <f t="shared" si="20"/>
        <v>573800</v>
      </c>
      <c r="HS87" s="22">
        <v>1.01</v>
      </c>
      <c r="HT87" s="22" t="s">
        <v>41</v>
      </c>
      <c r="HU87" s="22" t="s">
        <v>36</v>
      </c>
      <c r="HV87" s="22">
        <v>123.223</v>
      </c>
      <c r="HW87" s="22" t="s">
        <v>39</v>
      </c>
    </row>
    <row r="88" spans="1:231" s="21" customFormat="1" ht="155.25" customHeight="1">
      <c r="A88" s="65">
        <v>76</v>
      </c>
      <c r="B88" s="66" t="s">
        <v>334</v>
      </c>
      <c r="C88" s="63" t="s">
        <v>192</v>
      </c>
      <c r="D88" s="67">
        <v>40</v>
      </c>
      <c r="E88" s="68" t="s">
        <v>237</v>
      </c>
      <c r="F88" s="69">
        <v>353.11</v>
      </c>
      <c r="G88" s="57"/>
      <c r="H88" s="70"/>
      <c r="I88" s="58" t="s">
        <v>40</v>
      </c>
      <c r="J88" s="59">
        <f t="shared" si="16"/>
        <v>1</v>
      </c>
      <c r="K88" s="60" t="s">
        <v>64</v>
      </c>
      <c r="L88" s="60" t="s">
        <v>7</v>
      </c>
      <c r="M88" s="71"/>
      <c r="N88" s="57"/>
      <c r="O88" s="57"/>
      <c r="P88" s="61"/>
      <c r="Q88" s="57"/>
      <c r="R88" s="57"/>
      <c r="S88" s="61"/>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72">
        <f t="shared" si="18"/>
        <v>14124.400000000001</v>
      </c>
      <c r="BB88" s="73">
        <f t="shared" si="17"/>
        <v>14124.400000000001</v>
      </c>
      <c r="BC88" s="74" t="str">
        <f t="shared" si="14"/>
        <v>INR  Fourteen Thousand One Hundred &amp; Twenty Four  and Paise Forty Only</v>
      </c>
      <c r="BD88" s="75"/>
      <c r="BE88" s="81">
        <v>363</v>
      </c>
      <c r="BF88" s="81">
        <f t="shared" si="19"/>
        <v>410.63</v>
      </c>
      <c r="BG88" s="81">
        <f t="shared" si="20"/>
        <v>14520</v>
      </c>
      <c r="HS88" s="22"/>
      <c r="HT88" s="22"/>
      <c r="HU88" s="22"/>
      <c r="HV88" s="22"/>
      <c r="HW88" s="22"/>
    </row>
    <row r="89" spans="1:231" s="21" customFormat="1" ht="114.75" customHeight="1">
      <c r="A89" s="32">
        <v>77</v>
      </c>
      <c r="B89" s="66" t="s">
        <v>335</v>
      </c>
      <c r="C89" s="63" t="s">
        <v>193</v>
      </c>
      <c r="D89" s="67">
        <v>700</v>
      </c>
      <c r="E89" s="68" t="s">
        <v>237</v>
      </c>
      <c r="F89" s="69">
        <v>1147.04</v>
      </c>
      <c r="G89" s="57"/>
      <c r="H89" s="70"/>
      <c r="I89" s="58" t="s">
        <v>40</v>
      </c>
      <c r="J89" s="59">
        <f t="shared" si="16"/>
        <v>1</v>
      </c>
      <c r="K89" s="60" t="s">
        <v>64</v>
      </c>
      <c r="L89" s="60" t="s">
        <v>7</v>
      </c>
      <c r="M89" s="71"/>
      <c r="N89" s="57"/>
      <c r="O89" s="57"/>
      <c r="P89" s="61"/>
      <c r="Q89" s="57"/>
      <c r="R89" s="57"/>
      <c r="S89" s="61"/>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72">
        <f t="shared" si="18"/>
        <v>802928</v>
      </c>
      <c r="BB89" s="73">
        <f t="shared" si="17"/>
        <v>802928</v>
      </c>
      <c r="BC89" s="74" t="str">
        <f t="shared" si="14"/>
        <v>INR  Eight Lakh Two Thousand Nine Hundred &amp; Twenty Eight  Only</v>
      </c>
      <c r="BD89" s="75"/>
      <c r="BE89" s="81">
        <v>381</v>
      </c>
      <c r="BF89" s="81">
        <f t="shared" si="19"/>
        <v>430.99</v>
      </c>
      <c r="BG89" s="81">
        <f t="shared" si="20"/>
        <v>266700</v>
      </c>
      <c r="HS89" s="22"/>
      <c r="HT89" s="22"/>
      <c r="HU89" s="22"/>
      <c r="HV89" s="22"/>
      <c r="HW89" s="22"/>
    </row>
    <row r="90" spans="1:231" s="21" customFormat="1" ht="114.75" customHeight="1">
      <c r="A90" s="65">
        <v>78</v>
      </c>
      <c r="B90" s="66" t="s">
        <v>336</v>
      </c>
      <c r="C90" s="63" t="s">
        <v>117</v>
      </c>
      <c r="D90" s="67">
        <v>715</v>
      </c>
      <c r="E90" s="68" t="s">
        <v>237</v>
      </c>
      <c r="F90" s="69">
        <v>1160.61</v>
      </c>
      <c r="G90" s="57"/>
      <c r="H90" s="70"/>
      <c r="I90" s="58" t="s">
        <v>40</v>
      </c>
      <c r="J90" s="59">
        <f t="shared" si="16"/>
        <v>1</v>
      </c>
      <c r="K90" s="60" t="s">
        <v>64</v>
      </c>
      <c r="L90" s="60" t="s">
        <v>7</v>
      </c>
      <c r="M90" s="71"/>
      <c r="N90" s="57"/>
      <c r="O90" s="57"/>
      <c r="P90" s="61"/>
      <c r="Q90" s="57"/>
      <c r="R90" s="57"/>
      <c r="S90" s="61"/>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72">
        <f t="shared" si="18"/>
        <v>829836.1499999999</v>
      </c>
      <c r="BB90" s="73">
        <f t="shared" si="17"/>
        <v>829836.1499999999</v>
      </c>
      <c r="BC90" s="74" t="str">
        <f t="shared" si="14"/>
        <v>INR  Eight Lakh Twenty Nine Thousand Eight Hundred &amp; Thirty Six  and Paise Fifteen Only</v>
      </c>
      <c r="BD90" s="75"/>
      <c r="BE90" s="81">
        <v>399</v>
      </c>
      <c r="BF90" s="81">
        <f t="shared" si="19"/>
        <v>451.35</v>
      </c>
      <c r="BG90" s="81">
        <f t="shared" si="20"/>
        <v>285285</v>
      </c>
      <c r="HS90" s="22"/>
      <c r="HT90" s="22"/>
      <c r="HU90" s="22"/>
      <c r="HV90" s="22"/>
      <c r="HW90" s="22"/>
    </row>
    <row r="91" spans="1:231" s="21" customFormat="1" ht="114.75" customHeight="1">
      <c r="A91" s="32">
        <v>79</v>
      </c>
      <c r="B91" s="66" t="s">
        <v>337</v>
      </c>
      <c r="C91" s="63" t="s">
        <v>118</v>
      </c>
      <c r="D91" s="67">
        <v>115</v>
      </c>
      <c r="E91" s="68" t="s">
        <v>237</v>
      </c>
      <c r="F91" s="69">
        <v>1174.19</v>
      </c>
      <c r="G91" s="57"/>
      <c r="H91" s="70"/>
      <c r="I91" s="58" t="s">
        <v>40</v>
      </c>
      <c r="J91" s="59">
        <f t="shared" si="16"/>
        <v>1</v>
      </c>
      <c r="K91" s="60" t="s">
        <v>64</v>
      </c>
      <c r="L91" s="60" t="s">
        <v>7</v>
      </c>
      <c r="M91" s="71"/>
      <c r="N91" s="57"/>
      <c r="O91" s="57"/>
      <c r="P91" s="61"/>
      <c r="Q91" s="57"/>
      <c r="R91" s="57"/>
      <c r="S91" s="61"/>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72">
        <f t="shared" si="18"/>
        <v>135031.85</v>
      </c>
      <c r="BB91" s="73">
        <f t="shared" si="17"/>
        <v>135031.85</v>
      </c>
      <c r="BC91" s="74" t="str">
        <f t="shared" si="14"/>
        <v>INR  One Lakh Thirty Five Thousand  &amp;Thirty One  and Paise Eighty Five Only</v>
      </c>
      <c r="BD91" s="75"/>
      <c r="BE91" s="81">
        <v>417</v>
      </c>
      <c r="BF91" s="81">
        <f t="shared" si="19"/>
        <v>471.71</v>
      </c>
      <c r="BG91" s="81">
        <f t="shared" si="20"/>
        <v>47955</v>
      </c>
      <c r="HS91" s="22"/>
      <c r="HT91" s="22"/>
      <c r="HU91" s="22"/>
      <c r="HV91" s="22"/>
      <c r="HW91" s="22"/>
    </row>
    <row r="92" spans="1:231" s="21" customFormat="1" ht="140.25" customHeight="1">
      <c r="A92" s="65">
        <v>80</v>
      </c>
      <c r="B92" s="66" t="s">
        <v>338</v>
      </c>
      <c r="C92" s="63" t="s">
        <v>119</v>
      </c>
      <c r="D92" s="67">
        <v>112</v>
      </c>
      <c r="E92" s="68" t="s">
        <v>237</v>
      </c>
      <c r="F92" s="69">
        <v>1303.14</v>
      </c>
      <c r="G92" s="57"/>
      <c r="H92" s="70"/>
      <c r="I92" s="58" t="s">
        <v>40</v>
      </c>
      <c r="J92" s="59">
        <f t="shared" si="16"/>
        <v>1</v>
      </c>
      <c r="K92" s="60" t="s">
        <v>64</v>
      </c>
      <c r="L92" s="60" t="s">
        <v>7</v>
      </c>
      <c r="M92" s="71"/>
      <c r="N92" s="57"/>
      <c r="O92" s="57"/>
      <c r="P92" s="61"/>
      <c r="Q92" s="57"/>
      <c r="R92" s="57"/>
      <c r="S92" s="61"/>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72">
        <f t="shared" si="18"/>
        <v>145951.68000000002</v>
      </c>
      <c r="BB92" s="73">
        <f t="shared" si="17"/>
        <v>145951.68000000002</v>
      </c>
      <c r="BC92" s="74" t="str">
        <f t="shared" si="14"/>
        <v>INR  One Lakh Forty Five Thousand Nine Hundred &amp; Fifty One  and Paise Sixty Eight Only</v>
      </c>
      <c r="BD92" s="75"/>
      <c r="BE92" s="69">
        <v>73743</v>
      </c>
      <c r="BF92" s="81">
        <f t="shared" si="19"/>
        <v>83418.08</v>
      </c>
      <c r="BG92" s="81">
        <f t="shared" si="20"/>
        <v>8259216</v>
      </c>
      <c r="HS92" s="22"/>
      <c r="HT92" s="22"/>
      <c r="HU92" s="22"/>
      <c r="HV92" s="22"/>
      <c r="HW92" s="22"/>
    </row>
    <row r="93" spans="1:231" s="21" customFormat="1" ht="140.25" customHeight="1">
      <c r="A93" s="32">
        <v>81</v>
      </c>
      <c r="B93" s="66" t="s">
        <v>339</v>
      </c>
      <c r="C93" s="63" t="s">
        <v>120</v>
      </c>
      <c r="D93" s="67">
        <v>108</v>
      </c>
      <c r="E93" s="68" t="s">
        <v>237</v>
      </c>
      <c r="F93" s="69">
        <v>1316.72</v>
      </c>
      <c r="G93" s="57"/>
      <c r="H93" s="70"/>
      <c r="I93" s="58" t="s">
        <v>40</v>
      </c>
      <c r="J93" s="59">
        <f t="shared" si="16"/>
        <v>1</v>
      </c>
      <c r="K93" s="60" t="s">
        <v>64</v>
      </c>
      <c r="L93" s="60" t="s">
        <v>7</v>
      </c>
      <c r="M93" s="71"/>
      <c r="N93" s="57"/>
      <c r="O93" s="57"/>
      <c r="P93" s="61"/>
      <c r="Q93" s="57"/>
      <c r="R93" s="57"/>
      <c r="S93" s="61"/>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72">
        <f t="shared" si="18"/>
        <v>142205.76</v>
      </c>
      <c r="BB93" s="73">
        <f t="shared" si="17"/>
        <v>142205.76</v>
      </c>
      <c r="BC93" s="74" t="str">
        <f t="shared" si="14"/>
        <v>INR  One Lakh Forty Two Thousand Two Hundred &amp; Five  and Paise Seventy Six Only</v>
      </c>
      <c r="BD93" s="75"/>
      <c r="BE93" s="69">
        <v>74173</v>
      </c>
      <c r="BF93" s="81">
        <f t="shared" si="19"/>
        <v>83904.5</v>
      </c>
      <c r="BG93" s="81">
        <f t="shared" si="20"/>
        <v>8010684</v>
      </c>
      <c r="HS93" s="22"/>
      <c r="HT93" s="22"/>
      <c r="HU93" s="22"/>
      <c r="HV93" s="22"/>
      <c r="HW93" s="22"/>
    </row>
    <row r="94" spans="1:231" s="21" customFormat="1" ht="140.25" customHeight="1">
      <c r="A94" s="65">
        <v>82</v>
      </c>
      <c r="B94" s="66" t="s">
        <v>340</v>
      </c>
      <c r="C94" s="63" t="s">
        <v>121</v>
      </c>
      <c r="D94" s="67">
        <v>20</v>
      </c>
      <c r="E94" s="68" t="s">
        <v>237</v>
      </c>
      <c r="F94" s="69">
        <v>1330.29</v>
      </c>
      <c r="G94" s="57"/>
      <c r="H94" s="70"/>
      <c r="I94" s="58" t="s">
        <v>40</v>
      </c>
      <c r="J94" s="59">
        <f t="shared" si="16"/>
        <v>1</v>
      </c>
      <c r="K94" s="60" t="s">
        <v>64</v>
      </c>
      <c r="L94" s="60" t="s">
        <v>7</v>
      </c>
      <c r="M94" s="71"/>
      <c r="N94" s="57"/>
      <c r="O94" s="57"/>
      <c r="P94" s="61"/>
      <c r="Q94" s="57"/>
      <c r="R94" s="57"/>
      <c r="S94" s="61"/>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72">
        <f t="shared" si="18"/>
        <v>26605.8</v>
      </c>
      <c r="BB94" s="73">
        <f t="shared" si="17"/>
        <v>26605.8</v>
      </c>
      <c r="BC94" s="74" t="str">
        <f t="shared" si="14"/>
        <v>INR  Twenty Six Thousand Six Hundred &amp; Five  and Paise Eighty Only</v>
      </c>
      <c r="BD94" s="75"/>
      <c r="BE94" s="69">
        <v>74603</v>
      </c>
      <c r="BF94" s="81">
        <f t="shared" si="19"/>
        <v>84390.91</v>
      </c>
      <c r="BG94" s="81">
        <f t="shared" si="20"/>
        <v>1492060</v>
      </c>
      <c r="HS94" s="22"/>
      <c r="HT94" s="22"/>
      <c r="HU94" s="22"/>
      <c r="HV94" s="22"/>
      <c r="HW94" s="22"/>
    </row>
    <row r="95" spans="1:231" s="21" customFormat="1" ht="31.5" customHeight="1">
      <c r="A95" s="32">
        <v>83</v>
      </c>
      <c r="B95" s="66" t="s">
        <v>341</v>
      </c>
      <c r="C95" s="63" t="s">
        <v>194</v>
      </c>
      <c r="D95" s="67">
        <v>220</v>
      </c>
      <c r="E95" s="68" t="s">
        <v>342</v>
      </c>
      <c r="F95" s="69">
        <v>253.39</v>
      </c>
      <c r="G95" s="57"/>
      <c r="H95" s="70"/>
      <c r="I95" s="58" t="s">
        <v>40</v>
      </c>
      <c r="J95" s="59">
        <f t="shared" si="16"/>
        <v>1</v>
      </c>
      <c r="K95" s="60" t="s">
        <v>64</v>
      </c>
      <c r="L95" s="60" t="s">
        <v>7</v>
      </c>
      <c r="M95" s="71"/>
      <c r="N95" s="57"/>
      <c r="O95" s="57"/>
      <c r="P95" s="61"/>
      <c r="Q95" s="57"/>
      <c r="R95" s="57"/>
      <c r="S95" s="61"/>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72">
        <f t="shared" si="18"/>
        <v>55745.799999999996</v>
      </c>
      <c r="BB95" s="73">
        <f t="shared" si="17"/>
        <v>55745.799999999996</v>
      </c>
      <c r="BC95" s="74" t="str">
        <f t="shared" si="14"/>
        <v>INR  Fifty Five Thousand Seven Hundred &amp; Forty Five  and Paise Eighty Only</v>
      </c>
      <c r="BD95" s="75"/>
      <c r="BE95" s="69">
        <v>75033</v>
      </c>
      <c r="BF95" s="81">
        <f t="shared" si="19"/>
        <v>84877.33</v>
      </c>
      <c r="BG95" s="81">
        <f t="shared" si="20"/>
        <v>16507260</v>
      </c>
      <c r="HS95" s="22"/>
      <c r="HT95" s="22"/>
      <c r="HU95" s="22"/>
      <c r="HV95" s="22"/>
      <c r="HW95" s="22"/>
    </row>
    <row r="96" spans="1:231" s="21" customFormat="1" ht="32.25" customHeight="1">
      <c r="A96" s="65">
        <v>84</v>
      </c>
      <c r="B96" s="66" t="s">
        <v>343</v>
      </c>
      <c r="C96" s="63" t="s">
        <v>122</v>
      </c>
      <c r="D96" s="67">
        <v>73.86</v>
      </c>
      <c r="E96" s="68" t="s">
        <v>239</v>
      </c>
      <c r="F96" s="69">
        <v>236.42</v>
      </c>
      <c r="G96" s="57"/>
      <c r="H96" s="70"/>
      <c r="I96" s="58" t="s">
        <v>40</v>
      </c>
      <c r="J96" s="59">
        <f t="shared" si="16"/>
        <v>1</v>
      </c>
      <c r="K96" s="60" t="s">
        <v>64</v>
      </c>
      <c r="L96" s="60" t="s">
        <v>7</v>
      </c>
      <c r="M96" s="71"/>
      <c r="N96" s="57"/>
      <c r="O96" s="57"/>
      <c r="P96" s="61"/>
      <c r="Q96" s="57"/>
      <c r="R96" s="57"/>
      <c r="S96" s="61"/>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72">
        <f t="shared" si="18"/>
        <v>17461.9812</v>
      </c>
      <c r="BB96" s="73">
        <f t="shared" si="17"/>
        <v>17461.9812</v>
      </c>
      <c r="BC96" s="74" t="str">
        <f t="shared" si="14"/>
        <v>INR  Seventeen Thousand Four Hundred &amp; Sixty One  and Paise Ninety Eight Only</v>
      </c>
      <c r="BD96" s="75"/>
      <c r="BE96" s="81">
        <v>4919</v>
      </c>
      <c r="BF96" s="81">
        <f t="shared" si="19"/>
        <v>5564.37</v>
      </c>
      <c r="BG96" s="81">
        <f t="shared" si="20"/>
        <v>363317.34</v>
      </c>
      <c r="HS96" s="22"/>
      <c r="HT96" s="22"/>
      <c r="HU96" s="22"/>
      <c r="HV96" s="22"/>
      <c r="HW96" s="22"/>
    </row>
    <row r="97" spans="1:231" s="21" customFormat="1" ht="308.25" customHeight="1">
      <c r="A97" s="32">
        <v>85</v>
      </c>
      <c r="B97" s="66" t="s">
        <v>344</v>
      </c>
      <c r="C97" s="63" t="s">
        <v>123</v>
      </c>
      <c r="D97" s="67">
        <v>39</v>
      </c>
      <c r="E97" s="68" t="s">
        <v>237</v>
      </c>
      <c r="F97" s="69">
        <v>1437.76</v>
      </c>
      <c r="G97" s="57"/>
      <c r="H97" s="70"/>
      <c r="I97" s="58" t="s">
        <v>40</v>
      </c>
      <c r="J97" s="59">
        <f t="shared" si="16"/>
        <v>1</v>
      </c>
      <c r="K97" s="60" t="s">
        <v>64</v>
      </c>
      <c r="L97" s="60" t="s">
        <v>7</v>
      </c>
      <c r="M97" s="71"/>
      <c r="N97" s="57"/>
      <c r="O97" s="57"/>
      <c r="P97" s="61"/>
      <c r="Q97" s="57"/>
      <c r="R97" s="57"/>
      <c r="S97" s="61"/>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72">
        <f t="shared" si="18"/>
        <v>56072.64</v>
      </c>
      <c r="BB97" s="73">
        <f t="shared" si="17"/>
        <v>56072.64</v>
      </c>
      <c r="BC97" s="74" t="str">
        <f t="shared" si="14"/>
        <v>INR  Fifty Six Thousand  &amp;Seventy Two  and Paise Sixty Four Only</v>
      </c>
      <c r="BD97" s="75"/>
      <c r="BE97" s="81">
        <v>5142</v>
      </c>
      <c r="BF97" s="81">
        <f t="shared" si="19"/>
        <v>5816.63</v>
      </c>
      <c r="BG97" s="81">
        <f t="shared" si="20"/>
        <v>200538</v>
      </c>
      <c r="HS97" s="22"/>
      <c r="HT97" s="22"/>
      <c r="HU97" s="22"/>
      <c r="HV97" s="22"/>
      <c r="HW97" s="22"/>
    </row>
    <row r="98" spans="1:231" s="21" customFormat="1" ht="171" customHeight="1">
      <c r="A98" s="65">
        <v>86</v>
      </c>
      <c r="B98" s="66" t="s">
        <v>345</v>
      </c>
      <c r="C98" s="63" t="s">
        <v>124</v>
      </c>
      <c r="D98" s="67">
        <v>92.875</v>
      </c>
      <c r="E98" s="68" t="s">
        <v>237</v>
      </c>
      <c r="F98" s="69">
        <v>837.09</v>
      </c>
      <c r="G98" s="57"/>
      <c r="H98" s="70"/>
      <c r="I98" s="58" t="s">
        <v>40</v>
      </c>
      <c r="J98" s="59">
        <f t="shared" si="16"/>
        <v>1</v>
      </c>
      <c r="K98" s="60" t="s">
        <v>64</v>
      </c>
      <c r="L98" s="60" t="s">
        <v>7</v>
      </c>
      <c r="M98" s="71"/>
      <c r="N98" s="57"/>
      <c r="O98" s="57"/>
      <c r="P98" s="61"/>
      <c r="Q98" s="57"/>
      <c r="R98" s="57"/>
      <c r="S98" s="61"/>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72">
        <f t="shared" si="18"/>
        <v>77744.73375</v>
      </c>
      <c r="BB98" s="73">
        <f t="shared" si="17"/>
        <v>77744.73375</v>
      </c>
      <c r="BC98" s="74" t="str">
        <f t="shared" si="14"/>
        <v>INR  Seventy Seven Thousand Seven Hundred &amp; Forty Four  and Paise Seventy Three Only</v>
      </c>
      <c r="BD98" s="75"/>
      <c r="BE98" s="81">
        <v>5253</v>
      </c>
      <c r="BF98" s="81">
        <f t="shared" si="19"/>
        <v>5942.19</v>
      </c>
      <c r="BG98" s="81">
        <f t="shared" si="20"/>
        <v>487872.375</v>
      </c>
      <c r="HS98" s="22"/>
      <c r="HT98" s="22"/>
      <c r="HU98" s="22"/>
      <c r="HV98" s="22"/>
      <c r="HW98" s="22"/>
    </row>
    <row r="99" spans="1:231" s="21" customFormat="1" ht="171" customHeight="1">
      <c r="A99" s="32">
        <v>87</v>
      </c>
      <c r="B99" s="66" t="s">
        <v>346</v>
      </c>
      <c r="C99" s="63" t="s">
        <v>125</v>
      </c>
      <c r="D99" s="67">
        <v>113.815</v>
      </c>
      <c r="E99" s="68" t="s">
        <v>237</v>
      </c>
      <c r="F99" s="69">
        <v>842.74</v>
      </c>
      <c r="G99" s="57"/>
      <c r="H99" s="70"/>
      <c r="I99" s="58" t="s">
        <v>40</v>
      </c>
      <c r="J99" s="59">
        <f t="shared" si="16"/>
        <v>1</v>
      </c>
      <c r="K99" s="60" t="s">
        <v>64</v>
      </c>
      <c r="L99" s="60" t="s">
        <v>7</v>
      </c>
      <c r="M99" s="71"/>
      <c r="N99" s="57"/>
      <c r="O99" s="57"/>
      <c r="P99" s="61"/>
      <c r="Q99" s="57"/>
      <c r="R99" s="57"/>
      <c r="S99" s="61"/>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72">
        <f t="shared" si="18"/>
        <v>95916.4531</v>
      </c>
      <c r="BB99" s="73">
        <f t="shared" si="17"/>
        <v>95916.4531</v>
      </c>
      <c r="BC99" s="74" t="str">
        <f t="shared" si="14"/>
        <v>INR  Ninety Five Thousand Nine Hundred &amp; Sixteen  and Paise Forty Five Only</v>
      </c>
      <c r="BD99" s="75"/>
      <c r="BE99" s="81">
        <v>5364</v>
      </c>
      <c r="BF99" s="81">
        <f t="shared" si="19"/>
        <v>6067.76</v>
      </c>
      <c r="BG99" s="81">
        <f t="shared" si="20"/>
        <v>610503.66</v>
      </c>
      <c r="HS99" s="22"/>
      <c r="HT99" s="22"/>
      <c r="HU99" s="22"/>
      <c r="HV99" s="22"/>
      <c r="HW99" s="22"/>
    </row>
    <row r="100" spans="1:231" s="21" customFormat="1" ht="171" customHeight="1">
      <c r="A100" s="65">
        <v>88</v>
      </c>
      <c r="B100" s="66" t="s">
        <v>347</v>
      </c>
      <c r="C100" s="63" t="s">
        <v>126</v>
      </c>
      <c r="D100" s="67">
        <v>25</v>
      </c>
      <c r="E100" s="68" t="s">
        <v>237</v>
      </c>
      <c r="F100" s="69">
        <v>848.4</v>
      </c>
      <c r="G100" s="57"/>
      <c r="H100" s="70"/>
      <c r="I100" s="58" t="s">
        <v>40</v>
      </c>
      <c r="J100" s="59">
        <f t="shared" si="16"/>
        <v>1</v>
      </c>
      <c r="K100" s="60" t="s">
        <v>64</v>
      </c>
      <c r="L100" s="60" t="s">
        <v>7</v>
      </c>
      <c r="M100" s="71"/>
      <c r="N100" s="57"/>
      <c r="O100" s="57"/>
      <c r="P100" s="61"/>
      <c r="Q100" s="57"/>
      <c r="R100" s="57"/>
      <c r="S100" s="61"/>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72">
        <f t="shared" si="18"/>
        <v>21210</v>
      </c>
      <c r="BB100" s="73">
        <f t="shared" si="17"/>
        <v>21210</v>
      </c>
      <c r="BC100" s="74" t="str">
        <f t="shared" si="14"/>
        <v>INR  Twenty One Thousand Two Hundred &amp; Ten  Only</v>
      </c>
      <c r="BD100" s="75"/>
      <c r="BE100" s="81">
        <v>5475</v>
      </c>
      <c r="BF100" s="81">
        <f t="shared" si="19"/>
        <v>6193.32</v>
      </c>
      <c r="BG100" s="81">
        <f t="shared" si="20"/>
        <v>136875</v>
      </c>
      <c r="HS100" s="22"/>
      <c r="HT100" s="22"/>
      <c r="HU100" s="22"/>
      <c r="HV100" s="22"/>
      <c r="HW100" s="22"/>
    </row>
    <row r="101" spans="1:231" s="21" customFormat="1" ht="171" customHeight="1">
      <c r="A101" s="32">
        <v>89</v>
      </c>
      <c r="B101" s="66" t="s">
        <v>348</v>
      </c>
      <c r="C101" s="63" t="s">
        <v>127</v>
      </c>
      <c r="D101" s="67">
        <v>280</v>
      </c>
      <c r="E101" s="68" t="s">
        <v>237</v>
      </c>
      <c r="F101" s="69">
        <v>843.88</v>
      </c>
      <c r="G101" s="57"/>
      <c r="H101" s="70"/>
      <c r="I101" s="58" t="s">
        <v>40</v>
      </c>
      <c r="J101" s="59">
        <f t="shared" si="16"/>
        <v>1</v>
      </c>
      <c r="K101" s="60" t="s">
        <v>64</v>
      </c>
      <c r="L101" s="60" t="s">
        <v>7</v>
      </c>
      <c r="M101" s="71"/>
      <c r="N101" s="57"/>
      <c r="O101" s="57"/>
      <c r="P101" s="61"/>
      <c r="Q101" s="57"/>
      <c r="R101" s="57"/>
      <c r="S101" s="61"/>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72">
        <f t="shared" si="18"/>
        <v>236286.4</v>
      </c>
      <c r="BB101" s="73">
        <f t="shared" si="17"/>
        <v>236286.4</v>
      </c>
      <c r="BC101" s="74" t="str">
        <f t="shared" si="14"/>
        <v>INR  Two Lakh Thirty Six Thousand Two Hundred &amp; Eighty Six  and Paise Forty Only</v>
      </c>
      <c r="BD101" s="75"/>
      <c r="BE101" s="81">
        <v>676</v>
      </c>
      <c r="BF101" s="81">
        <f t="shared" si="19"/>
        <v>764.69</v>
      </c>
      <c r="BG101" s="81">
        <f t="shared" si="20"/>
        <v>189280</v>
      </c>
      <c r="HS101" s="22"/>
      <c r="HT101" s="22"/>
      <c r="HU101" s="22"/>
      <c r="HV101" s="22"/>
      <c r="HW101" s="22"/>
    </row>
    <row r="102" spans="1:231" s="21" customFormat="1" ht="171" customHeight="1">
      <c r="A102" s="65">
        <v>90</v>
      </c>
      <c r="B102" s="66" t="s">
        <v>349</v>
      </c>
      <c r="C102" s="63" t="s">
        <v>128</v>
      </c>
      <c r="D102" s="67">
        <v>370</v>
      </c>
      <c r="E102" s="68" t="s">
        <v>237</v>
      </c>
      <c r="F102" s="69">
        <v>849.53</v>
      </c>
      <c r="G102" s="57"/>
      <c r="H102" s="70"/>
      <c r="I102" s="58" t="s">
        <v>40</v>
      </c>
      <c r="J102" s="59">
        <f t="shared" si="16"/>
        <v>1</v>
      </c>
      <c r="K102" s="60" t="s">
        <v>64</v>
      </c>
      <c r="L102" s="60" t="s">
        <v>7</v>
      </c>
      <c r="M102" s="71"/>
      <c r="N102" s="57"/>
      <c r="O102" s="57"/>
      <c r="P102" s="61"/>
      <c r="Q102" s="57"/>
      <c r="R102" s="57"/>
      <c r="S102" s="61"/>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72">
        <f t="shared" si="18"/>
        <v>314326.1</v>
      </c>
      <c r="BB102" s="73">
        <f t="shared" si="17"/>
        <v>314326.1</v>
      </c>
      <c r="BC102" s="74" t="str">
        <f t="shared" si="14"/>
        <v>INR  Three Lakh Fourteen Thousand Three Hundred &amp; Twenty Six  and Paise Ten Only</v>
      </c>
      <c r="BD102" s="75"/>
      <c r="BE102" s="81">
        <v>688</v>
      </c>
      <c r="BF102" s="81">
        <f t="shared" si="19"/>
        <v>778.27</v>
      </c>
      <c r="BG102" s="81">
        <f t="shared" si="20"/>
        <v>254560</v>
      </c>
      <c r="HS102" s="22"/>
      <c r="HT102" s="22"/>
      <c r="HU102" s="22"/>
      <c r="HV102" s="22"/>
      <c r="HW102" s="22"/>
    </row>
    <row r="103" spans="1:231" s="21" customFormat="1" ht="171" customHeight="1">
      <c r="A103" s="32">
        <v>91</v>
      </c>
      <c r="B103" s="66" t="s">
        <v>350</v>
      </c>
      <c r="C103" s="63" t="s">
        <v>195</v>
      </c>
      <c r="D103" s="67">
        <v>100</v>
      </c>
      <c r="E103" s="68" t="s">
        <v>237</v>
      </c>
      <c r="F103" s="69">
        <v>855.19</v>
      </c>
      <c r="G103" s="57"/>
      <c r="H103" s="70"/>
      <c r="I103" s="58" t="s">
        <v>40</v>
      </c>
      <c r="J103" s="59">
        <f t="shared" si="16"/>
        <v>1</v>
      </c>
      <c r="K103" s="60" t="s">
        <v>64</v>
      </c>
      <c r="L103" s="60" t="s">
        <v>7</v>
      </c>
      <c r="M103" s="71"/>
      <c r="N103" s="57"/>
      <c r="O103" s="57"/>
      <c r="P103" s="61"/>
      <c r="Q103" s="57"/>
      <c r="R103" s="57"/>
      <c r="S103" s="61"/>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72">
        <f t="shared" si="18"/>
        <v>85519</v>
      </c>
      <c r="BB103" s="73">
        <f t="shared" si="17"/>
        <v>85519</v>
      </c>
      <c r="BC103" s="74" t="str">
        <f t="shared" si="14"/>
        <v>INR  Eighty Five Thousand Five Hundred &amp; Nineteen  Only</v>
      </c>
      <c r="BD103" s="75"/>
      <c r="BE103" s="81">
        <v>700</v>
      </c>
      <c r="BF103" s="81">
        <f t="shared" si="19"/>
        <v>791.84</v>
      </c>
      <c r="BG103" s="81">
        <f t="shared" si="20"/>
        <v>70000</v>
      </c>
      <c r="HS103" s="22"/>
      <c r="HT103" s="22"/>
      <c r="HU103" s="22"/>
      <c r="HV103" s="22"/>
      <c r="HW103" s="22"/>
    </row>
    <row r="104" spans="1:231" s="21" customFormat="1" ht="99.75" customHeight="1">
      <c r="A104" s="65">
        <v>92</v>
      </c>
      <c r="B104" s="66" t="s">
        <v>351</v>
      </c>
      <c r="C104" s="63" t="s">
        <v>129</v>
      </c>
      <c r="D104" s="67">
        <v>5</v>
      </c>
      <c r="E104" s="68" t="s">
        <v>237</v>
      </c>
      <c r="F104" s="69">
        <v>728.49</v>
      </c>
      <c r="G104" s="57"/>
      <c r="H104" s="70"/>
      <c r="I104" s="58" t="s">
        <v>40</v>
      </c>
      <c r="J104" s="59">
        <f t="shared" si="16"/>
        <v>1</v>
      </c>
      <c r="K104" s="60" t="s">
        <v>64</v>
      </c>
      <c r="L104" s="60" t="s">
        <v>7</v>
      </c>
      <c r="M104" s="71"/>
      <c r="N104" s="57"/>
      <c r="O104" s="57"/>
      <c r="P104" s="61"/>
      <c r="Q104" s="57"/>
      <c r="R104" s="57"/>
      <c r="S104" s="61"/>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72">
        <f t="shared" si="18"/>
        <v>3642.45</v>
      </c>
      <c r="BB104" s="73">
        <f t="shared" si="17"/>
        <v>3642.45</v>
      </c>
      <c r="BC104" s="74" t="str">
        <f t="shared" si="14"/>
        <v>INR  Three Thousand Six Hundred &amp; Forty Two  and Paise Forty Five Only</v>
      </c>
      <c r="BD104" s="75"/>
      <c r="BE104" s="81">
        <v>712</v>
      </c>
      <c r="BF104" s="81">
        <f t="shared" si="19"/>
        <v>805.41</v>
      </c>
      <c r="BG104" s="81">
        <f t="shared" si="20"/>
        <v>3560</v>
      </c>
      <c r="HS104" s="22"/>
      <c r="HT104" s="22"/>
      <c r="HU104" s="22"/>
      <c r="HV104" s="22"/>
      <c r="HW104" s="22"/>
    </row>
    <row r="105" spans="1:231" s="21" customFormat="1" ht="366" customHeight="1">
      <c r="A105" s="32">
        <v>93</v>
      </c>
      <c r="B105" s="66" t="s">
        <v>352</v>
      </c>
      <c r="C105" s="63" t="s">
        <v>196</v>
      </c>
      <c r="D105" s="67">
        <v>30.25</v>
      </c>
      <c r="E105" s="68" t="s">
        <v>353</v>
      </c>
      <c r="F105" s="69">
        <v>506.78</v>
      </c>
      <c r="G105" s="57"/>
      <c r="H105" s="70"/>
      <c r="I105" s="58" t="s">
        <v>40</v>
      </c>
      <c r="J105" s="59">
        <f t="shared" si="16"/>
        <v>1</v>
      </c>
      <c r="K105" s="60" t="s">
        <v>64</v>
      </c>
      <c r="L105" s="60" t="s">
        <v>7</v>
      </c>
      <c r="M105" s="71"/>
      <c r="N105" s="57"/>
      <c r="O105" s="57"/>
      <c r="P105" s="61"/>
      <c r="Q105" s="57"/>
      <c r="R105" s="57"/>
      <c r="S105" s="61"/>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72">
        <f t="shared" si="18"/>
        <v>15330.095</v>
      </c>
      <c r="BB105" s="73">
        <f t="shared" si="17"/>
        <v>15330.095</v>
      </c>
      <c r="BC105" s="74" t="str">
        <f t="shared" si="14"/>
        <v>INR  Fifteen Thousand Three Hundred &amp; Thirty  and Paise Nine Only</v>
      </c>
      <c r="BD105" s="75"/>
      <c r="BE105" s="81">
        <v>178</v>
      </c>
      <c r="BF105" s="81">
        <f t="shared" si="19"/>
        <v>201.35</v>
      </c>
      <c r="BG105" s="81">
        <f t="shared" si="20"/>
        <v>5384.5</v>
      </c>
      <c r="HS105" s="22"/>
      <c r="HT105" s="22"/>
      <c r="HU105" s="22"/>
      <c r="HV105" s="22"/>
      <c r="HW105" s="22"/>
    </row>
    <row r="106" spans="1:231" s="21" customFormat="1" ht="366.75" customHeight="1">
      <c r="A106" s="65">
        <v>94</v>
      </c>
      <c r="B106" s="66" t="s">
        <v>354</v>
      </c>
      <c r="C106" s="63" t="s">
        <v>130</v>
      </c>
      <c r="D106" s="67">
        <v>604.5</v>
      </c>
      <c r="E106" s="68" t="s">
        <v>353</v>
      </c>
      <c r="F106" s="69">
        <v>506.78</v>
      </c>
      <c r="G106" s="57"/>
      <c r="H106" s="70"/>
      <c r="I106" s="58" t="s">
        <v>40</v>
      </c>
      <c r="J106" s="59">
        <f t="shared" si="16"/>
        <v>1</v>
      </c>
      <c r="K106" s="60" t="s">
        <v>64</v>
      </c>
      <c r="L106" s="60" t="s">
        <v>7</v>
      </c>
      <c r="M106" s="71"/>
      <c r="N106" s="57"/>
      <c r="O106" s="57"/>
      <c r="P106" s="61"/>
      <c r="Q106" s="57"/>
      <c r="R106" s="57"/>
      <c r="S106" s="61"/>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72">
        <f t="shared" si="18"/>
        <v>306348.51</v>
      </c>
      <c r="BB106" s="73">
        <f t="shared" si="17"/>
        <v>306348.51</v>
      </c>
      <c r="BC106" s="74" t="str">
        <f t="shared" si="14"/>
        <v>INR  Three Lakh Six Thousand Three Hundred &amp; Forty Eight  and Paise Fifty One Only</v>
      </c>
      <c r="BD106" s="75"/>
      <c r="BE106" s="81">
        <v>21</v>
      </c>
      <c r="BF106" s="81">
        <f t="shared" si="19"/>
        <v>23.76</v>
      </c>
      <c r="BG106" s="81">
        <f t="shared" si="20"/>
        <v>12694.5</v>
      </c>
      <c r="HS106" s="22"/>
      <c r="HT106" s="22"/>
      <c r="HU106" s="22"/>
      <c r="HV106" s="22"/>
      <c r="HW106" s="22"/>
    </row>
    <row r="107" spans="1:231" s="21" customFormat="1" ht="296.25" customHeight="1">
      <c r="A107" s="32">
        <v>95</v>
      </c>
      <c r="B107" s="66" t="s">
        <v>355</v>
      </c>
      <c r="C107" s="63" t="s">
        <v>131</v>
      </c>
      <c r="D107" s="67">
        <v>18.900000000000002</v>
      </c>
      <c r="E107" s="68" t="s">
        <v>353</v>
      </c>
      <c r="F107" s="69">
        <v>435.51</v>
      </c>
      <c r="G107" s="57"/>
      <c r="H107" s="70"/>
      <c r="I107" s="58" t="s">
        <v>40</v>
      </c>
      <c r="J107" s="59">
        <f t="shared" si="16"/>
        <v>1</v>
      </c>
      <c r="K107" s="60" t="s">
        <v>64</v>
      </c>
      <c r="L107" s="60" t="s">
        <v>7</v>
      </c>
      <c r="M107" s="71"/>
      <c r="N107" s="57"/>
      <c r="O107" s="57"/>
      <c r="P107" s="61"/>
      <c r="Q107" s="57"/>
      <c r="R107" s="57"/>
      <c r="S107" s="61"/>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72">
        <f>total_amount_ba($B$2,$D$2,D107,F107,J107,K107,M107)</f>
        <v>8231.139000000001</v>
      </c>
      <c r="BB107" s="73">
        <f t="shared" si="17"/>
        <v>8231.139000000001</v>
      </c>
      <c r="BC107" s="74" t="str">
        <f t="shared" si="14"/>
        <v>INR  Eight Thousand Two Hundred &amp; Thirty One  and Paise Fourteen Only</v>
      </c>
      <c r="BD107" s="75"/>
      <c r="BE107" s="81">
        <v>10</v>
      </c>
      <c r="BF107" s="81">
        <f t="shared" si="19"/>
        <v>11.31</v>
      </c>
      <c r="BG107" s="81">
        <f t="shared" si="20"/>
        <v>189.00000000000003</v>
      </c>
      <c r="HS107" s="22">
        <v>2</v>
      </c>
      <c r="HT107" s="22" t="s">
        <v>35</v>
      </c>
      <c r="HU107" s="22" t="s">
        <v>46</v>
      </c>
      <c r="HV107" s="22">
        <v>10</v>
      </c>
      <c r="HW107" s="22" t="s">
        <v>39</v>
      </c>
    </row>
    <row r="108" spans="1:231" s="21" customFormat="1" ht="48.75" customHeight="1">
      <c r="A108" s="65">
        <v>96</v>
      </c>
      <c r="B108" s="66" t="s">
        <v>356</v>
      </c>
      <c r="C108" s="63" t="s">
        <v>132</v>
      </c>
      <c r="D108" s="67">
        <v>102</v>
      </c>
      <c r="E108" s="68" t="s">
        <v>237</v>
      </c>
      <c r="F108" s="69">
        <v>747.72</v>
      </c>
      <c r="G108" s="57"/>
      <c r="H108" s="70"/>
      <c r="I108" s="58" t="s">
        <v>40</v>
      </c>
      <c r="J108" s="59">
        <f t="shared" si="16"/>
        <v>1</v>
      </c>
      <c r="K108" s="60" t="s">
        <v>64</v>
      </c>
      <c r="L108" s="60" t="s">
        <v>7</v>
      </c>
      <c r="M108" s="71"/>
      <c r="N108" s="57"/>
      <c r="O108" s="57"/>
      <c r="P108" s="61"/>
      <c r="Q108" s="57"/>
      <c r="R108" s="57"/>
      <c r="S108" s="61"/>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72">
        <f aca="true" t="shared" si="21" ref="BA108:BA137">total_amount_ba($B$2,$D$2,D108,F108,J108,K108,M108)</f>
        <v>76267.44</v>
      </c>
      <c r="BB108" s="73">
        <f t="shared" si="17"/>
        <v>76267.44</v>
      </c>
      <c r="BC108" s="74" t="str">
        <f t="shared" si="14"/>
        <v>INR  Seventy Six Thousand Two Hundred &amp; Sixty Seven  and Paise Forty Four Only</v>
      </c>
      <c r="BD108" s="75"/>
      <c r="BE108" s="81">
        <v>119.27</v>
      </c>
      <c r="BF108" s="81">
        <f t="shared" si="19"/>
        <v>134.92</v>
      </c>
      <c r="BG108" s="81">
        <f t="shared" si="20"/>
        <v>12165.539999999999</v>
      </c>
      <c r="HS108" s="22">
        <v>2</v>
      </c>
      <c r="HT108" s="22" t="s">
        <v>35</v>
      </c>
      <c r="HU108" s="22" t="s">
        <v>46</v>
      </c>
      <c r="HV108" s="22">
        <v>10</v>
      </c>
      <c r="HW108" s="22" t="s">
        <v>39</v>
      </c>
    </row>
    <row r="109" spans="1:231" s="21" customFormat="1" ht="33" customHeight="1">
      <c r="A109" s="32">
        <v>97</v>
      </c>
      <c r="B109" s="66" t="s">
        <v>357</v>
      </c>
      <c r="C109" s="63" t="s">
        <v>133</v>
      </c>
      <c r="D109" s="67">
        <v>174</v>
      </c>
      <c r="E109" s="68" t="s">
        <v>241</v>
      </c>
      <c r="F109" s="69">
        <v>66.74</v>
      </c>
      <c r="G109" s="57"/>
      <c r="H109" s="70"/>
      <c r="I109" s="58" t="s">
        <v>40</v>
      </c>
      <c r="J109" s="59">
        <f aca="true" t="shared" si="22" ref="J109:J128">IF(I109="Less(-)",-1,1)</f>
        <v>1</v>
      </c>
      <c r="K109" s="60" t="s">
        <v>64</v>
      </c>
      <c r="L109" s="60" t="s">
        <v>7</v>
      </c>
      <c r="M109" s="71"/>
      <c r="N109" s="57"/>
      <c r="O109" s="57"/>
      <c r="P109" s="61"/>
      <c r="Q109" s="57"/>
      <c r="R109" s="57"/>
      <c r="S109" s="61"/>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72">
        <f t="shared" si="21"/>
        <v>11612.759999999998</v>
      </c>
      <c r="BB109" s="73">
        <f aca="true" t="shared" si="23" ref="BB109:BB137">BA109+SUM(N109:AZ109)</f>
        <v>11612.759999999998</v>
      </c>
      <c r="BC109" s="74" t="str">
        <f aca="true" t="shared" si="24" ref="BC109:BC128">SpellNumber(L109,BB109)</f>
        <v>INR  Eleven Thousand Six Hundred &amp; Twelve  and Paise Seventy Six Only</v>
      </c>
      <c r="BD109" s="75"/>
      <c r="BE109" s="81">
        <v>192.38</v>
      </c>
      <c r="BF109" s="81">
        <f t="shared" si="19"/>
        <v>217.62</v>
      </c>
      <c r="BG109" s="81">
        <f t="shared" si="20"/>
        <v>33474.12</v>
      </c>
      <c r="HS109" s="22">
        <v>3</v>
      </c>
      <c r="HT109" s="22" t="s">
        <v>48</v>
      </c>
      <c r="HU109" s="22" t="s">
        <v>49</v>
      </c>
      <c r="HV109" s="22">
        <v>10</v>
      </c>
      <c r="HW109" s="22" t="s">
        <v>39</v>
      </c>
    </row>
    <row r="110" spans="1:231" s="21" customFormat="1" ht="212.25" customHeight="1">
      <c r="A110" s="65">
        <v>98</v>
      </c>
      <c r="B110" s="66" t="s">
        <v>358</v>
      </c>
      <c r="C110" s="63" t="s">
        <v>134</v>
      </c>
      <c r="D110" s="67">
        <v>40</v>
      </c>
      <c r="E110" s="68" t="s">
        <v>237</v>
      </c>
      <c r="F110" s="69">
        <v>2487.51</v>
      </c>
      <c r="G110" s="57"/>
      <c r="H110" s="70"/>
      <c r="I110" s="58" t="s">
        <v>40</v>
      </c>
      <c r="J110" s="59">
        <f t="shared" si="22"/>
        <v>1</v>
      </c>
      <c r="K110" s="60" t="s">
        <v>64</v>
      </c>
      <c r="L110" s="60" t="s">
        <v>7</v>
      </c>
      <c r="M110" s="71"/>
      <c r="N110" s="57"/>
      <c r="O110" s="57"/>
      <c r="P110" s="61"/>
      <c r="Q110" s="57"/>
      <c r="R110" s="57"/>
      <c r="S110" s="61"/>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72">
        <f t="shared" si="21"/>
        <v>99500.40000000001</v>
      </c>
      <c r="BB110" s="73">
        <f t="shared" si="23"/>
        <v>99500.40000000001</v>
      </c>
      <c r="BC110" s="74" t="str">
        <f t="shared" si="24"/>
        <v>INR  Ninety Nine Thousand Five Hundred    and Paise Forty Only</v>
      </c>
      <c r="BD110" s="75"/>
      <c r="BE110" s="81"/>
      <c r="BF110" s="81"/>
      <c r="BG110" s="81"/>
      <c r="BH110" s="83"/>
      <c r="HS110" s="22">
        <v>1.01</v>
      </c>
      <c r="HT110" s="22" t="s">
        <v>41</v>
      </c>
      <c r="HU110" s="22" t="s">
        <v>36</v>
      </c>
      <c r="HV110" s="22">
        <v>123.223</v>
      </c>
      <c r="HW110" s="22" t="s">
        <v>39</v>
      </c>
    </row>
    <row r="111" spans="1:231" s="21" customFormat="1" ht="212.25" customHeight="1">
      <c r="A111" s="32">
        <v>99</v>
      </c>
      <c r="B111" s="66" t="s">
        <v>359</v>
      </c>
      <c r="C111" s="63" t="s">
        <v>135</v>
      </c>
      <c r="D111" s="67">
        <v>27</v>
      </c>
      <c r="E111" s="68" t="s">
        <v>237</v>
      </c>
      <c r="F111" s="69">
        <v>2517.36</v>
      </c>
      <c r="G111" s="57"/>
      <c r="H111" s="70"/>
      <c r="I111" s="58" t="s">
        <v>40</v>
      </c>
      <c r="J111" s="59">
        <f t="shared" si="22"/>
        <v>1</v>
      </c>
      <c r="K111" s="60" t="s">
        <v>64</v>
      </c>
      <c r="L111" s="60" t="s">
        <v>7</v>
      </c>
      <c r="M111" s="71"/>
      <c r="N111" s="57"/>
      <c r="O111" s="57"/>
      <c r="P111" s="61"/>
      <c r="Q111" s="57"/>
      <c r="R111" s="57"/>
      <c r="S111" s="61"/>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72">
        <f t="shared" si="21"/>
        <v>67968.72</v>
      </c>
      <c r="BB111" s="73">
        <f t="shared" si="23"/>
        <v>67968.72</v>
      </c>
      <c r="BC111" s="74" t="str">
        <f t="shared" si="24"/>
        <v>INR  Sixty Seven Thousand Nine Hundred &amp; Sixty Eight  and Paise Seventy Two Only</v>
      </c>
      <c r="BD111" s="75"/>
      <c r="BE111" s="81">
        <v>166</v>
      </c>
      <c r="BF111" s="81">
        <f aca="true" t="shared" si="25" ref="BF111:BF137">ROUND(BE111*1.12*1.01,2)</f>
        <v>187.78</v>
      </c>
      <c r="BG111" s="81">
        <f aca="true" t="shared" si="26" ref="BG111:BG137">D111*BE111</f>
        <v>4482</v>
      </c>
      <c r="HS111" s="22">
        <v>1.02</v>
      </c>
      <c r="HT111" s="22" t="s">
        <v>43</v>
      </c>
      <c r="HU111" s="22" t="s">
        <v>44</v>
      </c>
      <c r="HV111" s="22">
        <v>213</v>
      </c>
      <c r="HW111" s="22" t="s">
        <v>39</v>
      </c>
    </row>
    <row r="112" spans="1:231" s="21" customFormat="1" ht="59.25" customHeight="1">
      <c r="A112" s="65">
        <v>100</v>
      </c>
      <c r="B112" s="66" t="s">
        <v>360</v>
      </c>
      <c r="C112" s="63" t="s">
        <v>136</v>
      </c>
      <c r="D112" s="67">
        <v>60.78</v>
      </c>
      <c r="E112" s="68" t="s">
        <v>237</v>
      </c>
      <c r="F112" s="69">
        <v>606.32</v>
      </c>
      <c r="G112" s="57"/>
      <c r="H112" s="70"/>
      <c r="I112" s="58" t="s">
        <v>40</v>
      </c>
      <c r="J112" s="59">
        <f t="shared" si="22"/>
        <v>1</v>
      </c>
      <c r="K112" s="60" t="s">
        <v>64</v>
      </c>
      <c r="L112" s="60" t="s">
        <v>7</v>
      </c>
      <c r="M112" s="71"/>
      <c r="N112" s="57"/>
      <c r="O112" s="57"/>
      <c r="P112" s="61"/>
      <c r="Q112" s="57"/>
      <c r="R112" s="57"/>
      <c r="S112" s="61"/>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72">
        <f t="shared" si="21"/>
        <v>36852.1296</v>
      </c>
      <c r="BB112" s="73">
        <f t="shared" si="23"/>
        <v>36852.1296</v>
      </c>
      <c r="BC112" s="74" t="str">
        <f t="shared" si="24"/>
        <v>INR  Thirty Six Thousand Eight Hundred &amp; Fifty Two  and Paise Thirteen Only</v>
      </c>
      <c r="BD112" s="75"/>
      <c r="BE112" s="81">
        <v>431.31</v>
      </c>
      <c r="BF112" s="81">
        <f t="shared" si="25"/>
        <v>487.9</v>
      </c>
      <c r="BG112" s="81">
        <f t="shared" si="26"/>
        <v>26215.021800000002</v>
      </c>
      <c r="HS112" s="22">
        <v>2</v>
      </c>
      <c r="HT112" s="22" t="s">
        <v>35</v>
      </c>
      <c r="HU112" s="22" t="s">
        <v>46</v>
      </c>
      <c r="HV112" s="22">
        <v>10</v>
      </c>
      <c r="HW112" s="22" t="s">
        <v>39</v>
      </c>
    </row>
    <row r="113" spans="1:231" s="21" customFormat="1" ht="36.75" customHeight="1">
      <c r="A113" s="32">
        <v>101</v>
      </c>
      <c r="B113" s="66" t="s">
        <v>361</v>
      </c>
      <c r="C113" s="63" t="s">
        <v>137</v>
      </c>
      <c r="D113" s="67">
        <v>60.78</v>
      </c>
      <c r="E113" s="68" t="s">
        <v>237</v>
      </c>
      <c r="F113" s="69">
        <v>75.79</v>
      </c>
      <c r="G113" s="57"/>
      <c r="H113" s="70"/>
      <c r="I113" s="58" t="s">
        <v>40</v>
      </c>
      <c r="J113" s="59">
        <f t="shared" si="22"/>
        <v>1</v>
      </c>
      <c r="K113" s="60" t="s">
        <v>64</v>
      </c>
      <c r="L113" s="60" t="s">
        <v>7</v>
      </c>
      <c r="M113" s="71"/>
      <c r="N113" s="57"/>
      <c r="O113" s="57"/>
      <c r="P113" s="61"/>
      <c r="Q113" s="57"/>
      <c r="R113" s="57"/>
      <c r="S113" s="61"/>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72">
        <f t="shared" si="21"/>
        <v>4606.5162</v>
      </c>
      <c r="BB113" s="73">
        <f t="shared" si="23"/>
        <v>4606.5162</v>
      </c>
      <c r="BC113" s="74" t="str">
        <f t="shared" si="24"/>
        <v>INR  Four Thousand Six Hundred &amp; Six  and Paise Fifty Two Only</v>
      </c>
      <c r="BD113" s="75"/>
      <c r="BE113" s="81">
        <v>322</v>
      </c>
      <c r="BF113" s="81">
        <f t="shared" si="25"/>
        <v>364.25</v>
      </c>
      <c r="BG113" s="81">
        <f t="shared" si="26"/>
        <v>19571.16</v>
      </c>
      <c r="HS113" s="22">
        <v>2</v>
      </c>
      <c r="HT113" s="22" t="s">
        <v>35</v>
      </c>
      <c r="HU113" s="22" t="s">
        <v>46</v>
      </c>
      <c r="HV113" s="22">
        <v>10</v>
      </c>
      <c r="HW113" s="22" t="s">
        <v>39</v>
      </c>
    </row>
    <row r="114" spans="1:231" s="21" customFormat="1" ht="36.75" customHeight="1">
      <c r="A114" s="65">
        <v>102</v>
      </c>
      <c r="B114" s="66" t="s">
        <v>362</v>
      </c>
      <c r="C114" s="63" t="s">
        <v>138</v>
      </c>
      <c r="D114" s="67">
        <v>82</v>
      </c>
      <c r="E114" s="68" t="s">
        <v>241</v>
      </c>
      <c r="F114" s="69">
        <v>39.59</v>
      </c>
      <c r="G114" s="57"/>
      <c r="H114" s="70"/>
      <c r="I114" s="58" t="s">
        <v>40</v>
      </c>
      <c r="J114" s="59">
        <f t="shared" si="22"/>
        <v>1</v>
      </c>
      <c r="K114" s="60" t="s">
        <v>64</v>
      </c>
      <c r="L114" s="60" t="s">
        <v>7</v>
      </c>
      <c r="M114" s="71"/>
      <c r="N114" s="57"/>
      <c r="O114" s="57"/>
      <c r="P114" s="61"/>
      <c r="Q114" s="57"/>
      <c r="R114" s="57"/>
      <c r="S114" s="61"/>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72">
        <f t="shared" si="21"/>
        <v>3246.38</v>
      </c>
      <c r="BB114" s="73">
        <f t="shared" si="23"/>
        <v>3246.38</v>
      </c>
      <c r="BC114" s="74" t="str">
        <f t="shared" si="24"/>
        <v>INR  Three Thousand Two Hundred &amp; Forty Six  and Paise Thirty Eight Only</v>
      </c>
      <c r="BD114" s="75"/>
      <c r="BE114" s="81">
        <v>4339</v>
      </c>
      <c r="BF114" s="81">
        <f t="shared" si="25"/>
        <v>4908.28</v>
      </c>
      <c r="BG114" s="81">
        <f t="shared" si="26"/>
        <v>355798</v>
      </c>
      <c r="HS114" s="22">
        <v>2</v>
      </c>
      <c r="HT114" s="22" t="s">
        <v>35</v>
      </c>
      <c r="HU114" s="22" t="s">
        <v>46</v>
      </c>
      <c r="HV114" s="22">
        <v>10</v>
      </c>
      <c r="HW114" s="22" t="s">
        <v>39</v>
      </c>
    </row>
    <row r="115" spans="1:231" s="21" customFormat="1" ht="74.25" customHeight="1">
      <c r="A115" s="32">
        <v>103</v>
      </c>
      <c r="B115" s="66" t="s">
        <v>363</v>
      </c>
      <c r="C115" s="63" t="s">
        <v>139</v>
      </c>
      <c r="D115" s="67">
        <v>21.317999999999998</v>
      </c>
      <c r="E115" s="68" t="s">
        <v>237</v>
      </c>
      <c r="F115" s="69">
        <v>11116.3</v>
      </c>
      <c r="G115" s="57"/>
      <c r="H115" s="70"/>
      <c r="I115" s="58" t="s">
        <v>40</v>
      </c>
      <c r="J115" s="59">
        <f t="shared" si="22"/>
        <v>1</v>
      </c>
      <c r="K115" s="60" t="s">
        <v>64</v>
      </c>
      <c r="L115" s="60" t="s">
        <v>7</v>
      </c>
      <c r="M115" s="71"/>
      <c r="N115" s="57"/>
      <c r="O115" s="57"/>
      <c r="P115" s="61"/>
      <c r="Q115" s="57"/>
      <c r="R115" s="57"/>
      <c r="S115" s="61"/>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72">
        <f t="shared" si="21"/>
        <v>236977.28339999996</v>
      </c>
      <c r="BB115" s="73">
        <f t="shared" si="23"/>
        <v>236977.28339999996</v>
      </c>
      <c r="BC115" s="74" t="str">
        <f t="shared" si="24"/>
        <v>INR  Two Lakh Thirty Six Thousand Nine Hundred &amp; Seventy Seven  and Paise Twenty Eight Only</v>
      </c>
      <c r="BD115" s="75"/>
      <c r="BE115" s="69">
        <v>5755</v>
      </c>
      <c r="BF115" s="81">
        <f t="shared" si="25"/>
        <v>6510.06</v>
      </c>
      <c r="BG115" s="81">
        <f t="shared" si="26"/>
        <v>122685.08999999998</v>
      </c>
      <c r="HS115" s="22">
        <v>2</v>
      </c>
      <c r="HT115" s="22" t="s">
        <v>35</v>
      </c>
      <c r="HU115" s="22" t="s">
        <v>46</v>
      </c>
      <c r="HV115" s="22">
        <v>10</v>
      </c>
      <c r="HW115" s="22" t="s">
        <v>39</v>
      </c>
    </row>
    <row r="116" spans="1:231" s="21" customFormat="1" ht="72.75" customHeight="1">
      <c r="A116" s="65">
        <v>104</v>
      </c>
      <c r="B116" s="66" t="s">
        <v>364</v>
      </c>
      <c r="C116" s="63" t="s">
        <v>140</v>
      </c>
      <c r="D116" s="67">
        <v>26.494</v>
      </c>
      <c r="E116" s="68" t="s">
        <v>237</v>
      </c>
      <c r="F116" s="69">
        <v>11227.47</v>
      </c>
      <c r="G116" s="57"/>
      <c r="H116" s="70"/>
      <c r="I116" s="58" t="s">
        <v>40</v>
      </c>
      <c r="J116" s="59">
        <f t="shared" si="22"/>
        <v>1</v>
      </c>
      <c r="K116" s="60" t="s">
        <v>64</v>
      </c>
      <c r="L116" s="60" t="s">
        <v>7</v>
      </c>
      <c r="M116" s="71"/>
      <c r="N116" s="57"/>
      <c r="O116" s="57"/>
      <c r="P116" s="61"/>
      <c r="Q116" s="57"/>
      <c r="R116" s="57"/>
      <c r="S116" s="61"/>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72">
        <f t="shared" si="21"/>
        <v>297460.59018</v>
      </c>
      <c r="BB116" s="73">
        <f t="shared" si="23"/>
        <v>297460.59018</v>
      </c>
      <c r="BC116" s="74" t="str">
        <f t="shared" si="24"/>
        <v>INR  Two Lakh Ninety Seven Thousand Four Hundred &amp; Sixty  and Paise Fifty Nine Only</v>
      </c>
      <c r="BD116" s="75"/>
      <c r="BE116" s="69">
        <v>5850</v>
      </c>
      <c r="BF116" s="81">
        <f t="shared" si="25"/>
        <v>6617.52</v>
      </c>
      <c r="BG116" s="81">
        <f t="shared" si="26"/>
        <v>154989.9</v>
      </c>
      <c r="HS116" s="22">
        <v>3</v>
      </c>
      <c r="HT116" s="22" t="s">
        <v>48</v>
      </c>
      <c r="HU116" s="22" t="s">
        <v>49</v>
      </c>
      <c r="HV116" s="22">
        <v>10</v>
      </c>
      <c r="HW116" s="22" t="s">
        <v>39</v>
      </c>
    </row>
    <row r="117" spans="1:231" s="21" customFormat="1" ht="73.5" customHeight="1">
      <c r="A117" s="32">
        <v>105</v>
      </c>
      <c r="B117" s="66" t="s">
        <v>365</v>
      </c>
      <c r="C117" s="63" t="s">
        <v>141</v>
      </c>
      <c r="D117" s="67">
        <v>11</v>
      </c>
      <c r="E117" s="68" t="s">
        <v>237</v>
      </c>
      <c r="F117" s="69">
        <v>11339.74</v>
      </c>
      <c r="G117" s="57"/>
      <c r="H117" s="70"/>
      <c r="I117" s="58" t="s">
        <v>40</v>
      </c>
      <c r="J117" s="59">
        <f t="shared" si="22"/>
        <v>1</v>
      </c>
      <c r="K117" s="60" t="s">
        <v>64</v>
      </c>
      <c r="L117" s="60" t="s">
        <v>7</v>
      </c>
      <c r="M117" s="71"/>
      <c r="N117" s="57"/>
      <c r="O117" s="57"/>
      <c r="P117" s="61"/>
      <c r="Q117" s="57"/>
      <c r="R117" s="57"/>
      <c r="S117" s="61"/>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72">
        <f t="shared" si="21"/>
        <v>124737.14</v>
      </c>
      <c r="BB117" s="73">
        <f t="shared" si="23"/>
        <v>124737.14</v>
      </c>
      <c r="BC117" s="74" t="str">
        <f t="shared" si="24"/>
        <v>INR  One Lakh Twenty Four Thousand Seven Hundred &amp; Thirty Seven  and Paise Fourteen Only</v>
      </c>
      <c r="BD117" s="75"/>
      <c r="BE117" s="69">
        <v>5945</v>
      </c>
      <c r="BF117" s="81">
        <f t="shared" si="25"/>
        <v>6724.98</v>
      </c>
      <c r="BG117" s="81">
        <f t="shared" si="26"/>
        <v>65395</v>
      </c>
      <c r="HS117" s="22">
        <v>1.01</v>
      </c>
      <c r="HT117" s="22" t="s">
        <v>41</v>
      </c>
      <c r="HU117" s="22" t="s">
        <v>36</v>
      </c>
      <c r="HV117" s="22">
        <v>123.223</v>
      </c>
      <c r="HW117" s="22" t="s">
        <v>39</v>
      </c>
    </row>
    <row r="118" spans="1:231" s="21" customFormat="1" ht="58.5" customHeight="1">
      <c r="A118" s="65">
        <v>106</v>
      </c>
      <c r="B118" s="66" t="s">
        <v>366</v>
      </c>
      <c r="C118" s="63" t="s">
        <v>142</v>
      </c>
      <c r="D118" s="67">
        <v>4.673</v>
      </c>
      <c r="E118" s="68" t="s">
        <v>249</v>
      </c>
      <c r="F118" s="69">
        <v>11492.99</v>
      </c>
      <c r="G118" s="57"/>
      <c r="H118" s="70"/>
      <c r="I118" s="58" t="s">
        <v>40</v>
      </c>
      <c r="J118" s="59">
        <f t="shared" si="22"/>
        <v>1</v>
      </c>
      <c r="K118" s="60" t="s">
        <v>64</v>
      </c>
      <c r="L118" s="60" t="s">
        <v>7</v>
      </c>
      <c r="M118" s="71"/>
      <c r="N118" s="57"/>
      <c r="O118" s="57"/>
      <c r="P118" s="61"/>
      <c r="Q118" s="57"/>
      <c r="R118" s="57"/>
      <c r="S118" s="61"/>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72">
        <f t="shared" si="21"/>
        <v>53706.74227</v>
      </c>
      <c r="BB118" s="73">
        <f t="shared" si="23"/>
        <v>53706.74227</v>
      </c>
      <c r="BC118" s="74" t="str">
        <f t="shared" si="24"/>
        <v>INR  Fifty Three Thousand Seven Hundred &amp; Six  and Paise Seventy Four Only</v>
      </c>
      <c r="BD118" s="75"/>
      <c r="BE118" s="69">
        <v>6040</v>
      </c>
      <c r="BF118" s="81">
        <f t="shared" si="25"/>
        <v>6832.45</v>
      </c>
      <c r="BG118" s="81">
        <f t="shared" si="26"/>
        <v>28224.920000000002</v>
      </c>
      <c r="HS118" s="22">
        <v>1.01</v>
      </c>
      <c r="HT118" s="22" t="s">
        <v>41</v>
      </c>
      <c r="HU118" s="22" t="s">
        <v>36</v>
      </c>
      <c r="HV118" s="22">
        <v>123.223</v>
      </c>
      <c r="HW118" s="22" t="s">
        <v>39</v>
      </c>
    </row>
    <row r="119" spans="1:231" s="21" customFormat="1" ht="33" customHeight="1">
      <c r="A119" s="32">
        <v>107</v>
      </c>
      <c r="B119" s="66" t="s">
        <v>367</v>
      </c>
      <c r="C119" s="63" t="s">
        <v>143</v>
      </c>
      <c r="D119" s="67">
        <v>25</v>
      </c>
      <c r="E119" s="68" t="s">
        <v>353</v>
      </c>
      <c r="F119" s="69">
        <v>462.66</v>
      </c>
      <c r="G119" s="57"/>
      <c r="H119" s="70"/>
      <c r="I119" s="58" t="s">
        <v>40</v>
      </c>
      <c r="J119" s="59">
        <f t="shared" si="22"/>
        <v>1</v>
      </c>
      <c r="K119" s="60" t="s">
        <v>64</v>
      </c>
      <c r="L119" s="60" t="s">
        <v>7</v>
      </c>
      <c r="M119" s="71"/>
      <c r="N119" s="57"/>
      <c r="O119" s="57"/>
      <c r="P119" s="61"/>
      <c r="Q119" s="57"/>
      <c r="R119" s="57"/>
      <c r="S119" s="61"/>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72">
        <f t="shared" si="21"/>
        <v>11566.5</v>
      </c>
      <c r="BB119" s="73">
        <f t="shared" si="23"/>
        <v>11566.5</v>
      </c>
      <c r="BC119" s="74" t="str">
        <f t="shared" si="24"/>
        <v>INR  Eleven Thousand Five Hundred &amp; Sixty Six  and Paise Fifty Only</v>
      </c>
      <c r="BD119" s="75"/>
      <c r="BE119" s="81">
        <v>363</v>
      </c>
      <c r="BF119" s="81">
        <f t="shared" si="25"/>
        <v>410.63</v>
      </c>
      <c r="BG119" s="81">
        <f t="shared" si="26"/>
        <v>9075</v>
      </c>
      <c r="HS119" s="22"/>
      <c r="HT119" s="22"/>
      <c r="HU119" s="22"/>
      <c r="HV119" s="22"/>
      <c r="HW119" s="22"/>
    </row>
    <row r="120" spans="1:231" s="21" customFormat="1" ht="72.75" customHeight="1">
      <c r="A120" s="65">
        <v>108</v>
      </c>
      <c r="B120" s="66" t="s">
        <v>368</v>
      </c>
      <c r="C120" s="63" t="s">
        <v>144</v>
      </c>
      <c r="D120" s="67">
        <v>10.32</v>
      </c>
      <c r="E120" s="68" t="s">
        <v>369</v>
      </c>
      <c r="F120" s="69">
        <v>4921.85</v>
      </c>
      <c r="G120" s="57"/>
      <c r="H120" s="70"/>
      <c r="I120" s="58" t="s">
        <v>40</v>
      </c>
      <c r="J120" s="59">
        <f t="shared" si="22"/>
        <v>1</v>
      </c>
      <c r="K120" s="60" t="s">
        <v>64</v>
      </c>
      <c r="L120" s="60" t="s">
        <v>7</v>
      </c>
      <c r="M120" s="71"/>
      <c r="N120" s="57"/>
      <c r="O120" s="57"/>
      <c r="P120" s="61"/>
      <c r="Q120" s="57"/>
      <c r="R120" s="57"/>
      <c r="S120" s="61"/>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72">
        <f t="shared" si="21"/>
        <v>50793.492000000006</v>
      </c>
      <c r="BB120" s="73">
        <f t="shared" si="23"/>
        <v>50793.492000000006</v>
      </c>
      <c r="BC120" s="74" t="str">
        <f t="shared" si="24"/>
        <v>INR  Fifty Thousand Seven Hundred &amp; Ninety Three  and Paise Forty Nine Only</v>
      </c>
      <c r="BD120" s="75"/>
      <c r="BE120" s="81">
        <v>381</v>
      </c>
      <c r="BF120" s="81">
        <f t="shared" si="25"/>
        <v>430.99</v>
      </c>
      <c r="BG120" s="81">
        <f t="shared" si="26"/>
        <v>3931.92</v>
      </c>
      <c r="HS120" s="22"/>
      <c r="HT120" s="22"/>
      <c r="HU120" s="22"/>
      <c r="HV120" s="22"/>
      <c r="HW120" s="22"/>
    </row>
    <row r="121" spans="1:231" s="21" customFormat="1" ht="58.5" customHeight="1">
      <c r="A121" s="32">
        <v>109</v>
      </c>
      <c r="B121" s="66" t="s">
        <v>370</v>
      </c>
      <c r="C121" s="63" t="s">
        <v>145</v>
      </c>
      <c r="D121" s="67">
        <v>318</v>
      </c>
      <c r="E121" s="68" t="s">
        <v>241</v>
      </c>
      <c r="F121" s="69">
        <v>32.8</v>
      </c>
      <c r="G121" s="57"/>
      <c r="H121" s="70"/>
      <c r="I121" s="58" t="s">
        <v>40</v>
      </c>
      <c r="J121" s="59">
        <f t="shared" si="22"/>
        <v>1</v>
      </c>
      <c r="K121" s="60" t="s">
        <v>64</v>
      </c>
      <c r="L121" s="60" t="s">
        <v>7</v>
      </c>
      <c r="M121" s="71"/>
      <c r="N121" s="57"/>
      <c r="O121" s="57"/>
      <c r="P121" s="61"/>
      <c r="Q121" s="57"/>
      <c r="R121" s="57"/>
      <c r="S121" s="61"/>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72">
        <f t="shared" si="21"/>
        <v>10430.4</v>
      </c>
      <c r="BB121" s="73">
        <f t="shared" si="23"/>
        <v>10430.4</v>
      </c>
      <c r="BC121" s="74" t="str">
        <f t="shared" si="24"/>
        <v>INR  Ten Thousand Four Hundred &amp; Thirty  and Paise Forty Only</v>
      </c>
      <c r="BD121" s="75"/>
      <c r="BE121" s="81">
        <v>399</v>
      </c>
      <c r="BF121" s="81">
        <f t="shared" si="25"/>
        <v>451.35</v>
      </c>
      <c r="BG121" s="81">
        <f t="shared" si="26"/>
        <v>126882</v>
      </c>
      <c r="HS121" s="22"/>
      <c r="HT121" s="22"/>
      <c r="HU121" s="22"/>
      <c r="HV121" s="22"/>
      <c r="HW121" s="22"/>
    </row>
    <row r="122" spans="1:231" s="21" customFormat="1" ht="33" customHeight="1">
      <c r="A122" s="65">
        <v>110</v>
      </c>
      <c r="B122" s="66" t="s">
        <v>371</v>
      </c>
      <c r="C122" s="63" t="s">
        <v>146</v>
      </c>
      <c r="D122" s="67">
        <v>161</v>
      </c>
      <c r="E122" s="68" t="s">
        <v>241</v>
      </c>
      <c r="F122" s="69">
        <v>48.64</v>
      </c>
      <c r="G122" s="57"/>
      <c r="H122" s="70"/>
      <c r="I122" s="58" t="s">
        <v>40</v>
      </c>
      <c r="J122" s="59">
        <f t="shared" si="22"/>
        <v>1</v>
      </c>
      <c r="K122" s="60" t="s">
        <v>64</v>
      </c>
      <c r="L122" s="60" t="s">
        <v>7</v>
      </c>
      <c r="M122" s="71"/>
      <c r="N122" s="57"/>
      <c r="O122" s="57"/>
      <c r="P122" s="61"/>
      <c r="Q122" s="57"/>
      <c r="R122" s="57"/>
      <c r="S122" s="61"/>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72">
        <f t="shared" si="21"/>
        <v>7831.04</v>
      </c>
      <c r="BB122" s="73">
        <f t="shared" si="23"/>
        <v>7831.04</v>
      </c>
      <c r="BC122" s="74" t="str">
        <f t="shared" si="24"/>
        <v>INR  Seven Thousand Eight Hundred &amp; Thirty One  and Paise Four Only</v>
      </c>
      <c r="BD122" s="75"/>
      <c r="BE122" s="81">
        <v>417</v>
      </c>
      <c r="BF122" s="81">
        <f t="shared" si="25"/>
        <v>471.71</v>
      </c>
      <c r="BG122" s="81">
        <f t="shared" si="26"/>
        <v>67137</v>
      </c>
      <c r="HS122" s="22"/>
      <c r="HT122" s="22"/>
      <c r="HU122" s="22"/>
      <c r="HV122" s="22"/>
      <c r="HW122" s="22"/>
    </row>
    <row r="123" spans="1:231" s="21" customFormat="1" ht="50.25" customHeight="1">
      <c r="A123" s="32">
        <v>111</v>
      </c>
      <c r="B123" s="66" t="s">
        <v>372</v>
      </c>
      <c r="C123" s="63" t="s">
        <v>147</v>
      </c>
      <c r="D123" s="67">
        <v>57</v>
      </c>
      <c r="E123" s="68" t="s">
        <v>241</v>
      </c>
      <c r="F123" s="69">
        <v>179.86</v>
      </c>
      <c r="G123" s="57"/>
      <c r="H123" s="70"/>
      <c r="I123" s="58" t="s">
        <v>40</v>
      </c>
      <c r="J123" s="59">
        <f t="shared" si="22"/>
        <v>1</v>
      </c>
      <c r="K123" s="60" t="s">
        <v>64</v>
      </c>
      <c r="L123" s="60" t="s">
        <v>7</v>
      </c>
      <c r="M123" s="71"/>
      <c r="N123" s="57"/>
      <c r="O123" s="57"/>
      <c r="P123" s="61"/>
      <c r="Q123" s="57"/>
      <c r="R123" s="57"/>
      <c r="S123" s="61"/>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72">
        <f t="shared" si="21"/>
        <v>10252.02</v>
      </c>
      <c r="BB123" s="73">
        <f t="shared" si="23"/>
        <v>10252.02</v>
      </c>
      <c r="BC123" s="74" t="str">
        <f t="shared" si="24"/>
        <v>INR  Ten Thousand Two Hundred &amp; Fifty Two  and Paise Two Only</v>
      </c>
      <c r="BD123" s="75"/>
      <c r="BE123" s="69">
        <v>73743</v>
      </c>
      <c r="BF123" s="81">
        <f t="shared" si="25"/>
        <v>83418.08</v>
      </c>
      <c r="BG123" s="81">
        <f t="shared" si="26"/>
        <v>4203351</v>
      </c>
      <c r="HS123" s="22"/>
      <c r="HT123" s="22"/>
      <c r="HU123" s="22"/>
      <c r="HV123" s="22"/>
      <c r="HW123" s="22"/>
    </row>
    <row r="124" spans="1:231" s="21" customFormat="1" ht="38.25" customHeight="1">
      <c r="A124" s="65">
        <v>112</v>
      </c>
      <c r="B124" s="66" t="s">
        <v>373</v>
      </c>
      <c r="C124" s="63" t="s">
        <v>180</v>
      </c>
      <c r="D124" s="67">
        <v>102</v>
      </c>
      <c r="E124" s="68" t="s">
        <v>241</v>
      </c>
      <c r="F124" s="69">
        <v>79.18</v>
      </c>
      <c r="G124" s="57"/>
      <c r="H124" s="70"/>
      <c r="I124" s="58" t="s">
        <v>40</v>
      </c>
      <c r="J124" s="59">
        <f t="shared" si="22"/>
        <v>1</v>
      </c>
      <c r="K124" s="60" t="s">
        <v>64</v>
      </c>
      <c r="L124" s="60" t="s">
        <v>7</v>
      </c>
      <c r="M124" s="71"/>
      <c r="N124" s="57"/>
      <c r="O124" s="57"/>
      <c r="P124" s="61"/>
      <c r="Q124" s="57"/>
      <c r="R124" s="57"/>
      <c r="S124" s="61"/>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72">
        <f t="shared" si="21"/>
        <v>8076.360000000001</v>
      </c>
      <c r="BB124" s="73">
        <f t="shared" si="23"/>
        <v>8076.360000000001</v>
      </c>
      <c r="BC124" s="74" t="str">
        <f t="shared" si="24"/>
        <v>INR  Eight Thousand  &amp;Seventy Six  and Paise Thirty Six Only</v>
      </c>
      <c r="BD124" s="75"/>
      <c r="BE124" s="69">
        <v>74173</v>
      </c>
      <c r="BF124" s="81">
        <f t="shared" si="25"/>
        <v>83904.5</v>
      </c>
      <c r="BG124" s="81">
        <f t="shared" si="26"/>
        <v>7565646</v>
      </c>
      <c r="HS124" s="22"/>
      <c r="HT124" s="22"/>
      <c r="HU124" s="22"/>
      <c r="HV124" s="22"/>
      <c r="HW124" s="22"/>
    </row>
    <row r="125" spans="1:231" s="21" customFormat="1" ht="33.75" customHeight="1">
      <c r="A125" s="32">
        <v>113</v>
      </c>
      <c r="B125" s="66" t="s">
        <v>374</v>
      </c>
      <c r="C125" s="63" t="s">
        <v>148</v>
      </c>
      <c r="D125" s="67">
        <v>50</v>
      </c>
      <c r="E125" s="68" t="s">
        <v>241</v>
      </c>
      <c r="F125" s="69">
        <v>1883.45</v>
      </c>
      <c r="G125" s="57"/>
      <c r="H125" s="70"/>
      <c r="I125" s="58" t="s">
        <v>40</v>
      </c>
      <c r="J125" s="59">
        <f t="shared" si="22"/>
        <v>1</v>
      </c>
      <c r="K125" s="60" t="s">
        <v>64</v>
      </c>
      <c r="L125" s="60" t="s">
        <v>7</v>
      </c>
      <c r="M125" s="71"/>
      <c r="N125" s="57"/>
      <c r="O125" s="57"/>
      <c r="P125" s="61"/>
      <c r="Q125" s="57"/>
      <c r="R125" s="57"/>
      <c r="S125" s="61"/>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72">
        <f t="shared" si="21"/>
        <v>94172.5</v>
      </c>
      <c r="BB125" s="73">
        <f t="shared" si="23"/>
        <v>94172.5</v>
      </c>
      <c r="BC125" s="74" t="str">
        <f t="shared" si="24"/>
        <v>INR  Ninety Four Thousand One Hundred &amp; Seventy Two  and Paise Fifty Only</v>
      </c>
      <c r="BD125" s="75"/>
      <c r="BE125" s="69">
        <v>74603</v>
      </c>
      <c r="BF125" s="81">
        <f t="shared" si="25"/>
        <v>84390.91</v>
      </c>
      <c r="BG125" s="81">
        <f t="shared" si="26"/>
        <v>3730150</v>
      </c>
      <c r="HS125" s="22"/>
      <c r="HT125" s="22"/>
      <c r="HU125" s="22"/>
      <c r="HV125" s="22"/>
      <c r="HW125" s="22"/>
    </row>
    <row r="126" spans="1:231" s="21" customFormat="1" ht="58.5" customHeight="1">
      <c r="A126" s="65">
        <v>114</v>
      </c>
      <c r="B126" s="66" t="s">
        <v>375</v>
      </c>
      <c r="C126" s="63" t="s">
        <v>149</v>
      </c>
      <c r="D126" s="67">
        <v>102</v>
      </c>
      <c r="E126" s="68" t="s">
        <v>241</v>
      </c>
      <c r="F126" s="69">
        <v>111.99</v>
      </c>
      <c r="G126" s="57"/>
      <c r="H126" s="70"/>
      <c r="I126" s="58" t="s">
        <v>40</v>
      </c>
      <c r="J126" s="59">
        <f t="shared" si="22"/>
        <v>1</v>
      </c>
      <c r="K126" s="60" t="s">
        <v>64</v>
      </c>
      <c r="L126" s="60" t="s">
        <v>7</v>
      </c>
      <c r="M126" s="71"/>
      <c r="N126" s="57"/>
      <c r="O126" s="57"/>
      <c r="P126" s="61"/>
      <c r="Q126" s="57"/>
      <c r="R126" s="57"/>
      <c r="S126" s="61"/>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72">
        <f t="shared" si="21"/>
        <v>11422.98</v>
      </c>
      <c r="BB126" s="73">
        <f t="shared" si="23"/>
        <v>11422.98</v>
      </c>
      <c r="BC126" s="74" t="str">
        <f t="shared" si="24"/>
        <v>INR  Eleven Thousand Four Hundred &amp; Twenty Two  and Paise Ninety Eight Only</v>
      </c>
      <c r="BD126" s="75"/>
      <c r="BE126" s="69">
        <v>75033</v>
      </c>
      <c r="BF126" s="81">
        <f t="shared" si="25"/>
        <v>84877.33</v>
      </c>
      <c r="BG126" s="81">
        <f t="shared" si="26"/>
        <v>7653366</v>
      </c>
      <c r="HS126" s="22"/>
      <c r="HT126" s="22"/>
      <c r="HU126" s="22"/>
      <c r="HV126" s="22"/>
      <c r="HW126" s="22"/>
    </row>
    <row r="127" spans="1:231" s="21" customFormat="1" ht="71.25" customHeight="1">
      <c r="A127" s="32">
        <v>115</v>
      </c>
      <c r="B127" s="66" t="s">
        <v>376</v>
      </c>
      <c r="C127" s="63" t="s">
        <v>197</v>
      </c>
      <c r="D127" s="67">
        <v>128</v>
      </c>
      <c r="E127" s="68" t="s">
        <v>241</v>
      </c>
      <c r="F127" s="69">
        <v>116.51</v>
      </c>
      <c r="G127" s="57"/>
      <c r="H127" s="70"/>
      <c r="I127" s="58" t="s">
        <v>40</v>
      </c>
      <c r="J127" s="59">
        <f t="shared" si="22"/>
        <v>1</v>
      </c>
      <c r="K127" s="60" t="s">
        <v>64</v>
      </c>
      <c r="L127" s="60" t="s">
        <v>7</v>
      </c>
      <c r="M127" s="71"/>
      <c r="N127" s="57"/>
      <c r="O127" s="57"/>
      <c r="P127" s="61"/>
      <c r="Q127" s="57"/>
      <c r="R127" s="57"/>
      <c r="S127" s="61"/>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72">
        <f t="shared" si="21"/>
        <v>14913.28</v>
      </c>
      <c r="BB127" s="73">
        <f t="shared" si="23"/>
        <v>14913.28</v>
      </c>
      <c r="BC127" s="74" t="str">
        <f t="shared" si="24"/>
        <v>INR  Fourteen Thousand Nine Hundred &amp; Thirteen  and Paise Twenty Eight Only</v>
      </c>
      <c r="BD127" s="75"/>
      <c r="BE127" s="81">
        <v>4919</v>
      </c>
      <c r="BF127" s="81">
        <f t="shared" si="25"/>
        <v>5564.37</v>
      </c>
      <c r="BG127" s="81">
        <f t="shared" si="26"/>
        <v>629632</v>
      </c>
      <c r="HS127" s="22"/>
      <c r="HT127" s="22"/>
      <c r="HU127" s="22"/>
      <c r="HV127" s="22"/>
      <c r="HW127" s="22"/>
    </row>
    <row r="128" spans="1:231" s="21" customFormat="1" ht="212.25" customHeight="1">
      <c r="A128" s="65">
        <v>116</v>
      </c>
      <c r="B128" s="66" t="s">
        <v>377</v>
      </c>
      <c r="C128" s="63" t="s">
        <v>150</v>
      </c>
      <c r="D128" s="67">
        <v>720</v>
      </c>
      <c r="E128" s="68" t="s">
        <v>237</v>
      </c>
      <c r="F128" s="69">
        <v>875.55</v>
      </c>
      <c r="G128" s="57"/>
      <c r="H128" s="70"/>
      <c r="I128" s="58" t="s">
        <v>40</v>
      </c>
      <c r="J128" s="59">
        <f t="shared" si="22"/>
        <v>1</v>
      </c>
      <c r="K128" s="60" t="s">
        <v>64</v>
      </c>
      <c r="L128" s="60" t="s">
        <v>7</v>
      </c>
      <c r="M128" s="71"/>
      <c r="N128" s="57"/>
      <c r="O128" s="57"/>
      <c r="P128" s="61"/>
      <c r="Q128" s="57"/>
      <c r="R128" s="57"/>
      <c r="S128" s="61"/>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72">
        <f t="shared" si="21"/>
        <v>630396</v>
      </c>
      <c r="BB128" s="73">
        <f t="shared" si="23"/>
        <v>630396</v>
      </c>
      <c r="BC128" s="74" t="str">
        <f t="shared" si="24"/>
        <v>INR  Six Lakh Thirty Thousand Three Hundred &amp; Ninety Six  Only</v>
      </c>
      <c r="BD128" s="75"/>
      <c r="BE128" s="81">
        <v>5142</v>
      </c>
      <c r="BF128" s="81">
        <f t="shared" si="25"/>
        <v>5816.63</v>
      </c>
      <c r="BG128" s="81">
        <f t="shared" si="26"/>
        <v>3702240</v>
      </c>
      <c r="HS128" s="22"/>
      <c r="HT128" s="22"/>
      <c r="HU128" s="22"/>
      <c r="HV128" s="22"/>
      <c r="HW128" s="22"/>
    </row>
    <row r="129" spans="1:231" s="21" customFormat="1" ht="73.5" customHeight="1">
      <c r="A129" s="32">
        <v>117</v>
      </c>
      <c r="B129" s="66" t="s">
        <v>378</v>
      </c>
      <c r="C129" s="63" t="s">
        <v>151</v>
      </c>
      <c r="D129" s="67">
        <v>720</v>
      </c>
      <c r="E129" s="68" t="s">
        <v>237</v>
      </c>
      <c r="F129" s="69">
        <v>124.43</v>
      </c>
      <c r="G129" s="57"/>
      <c r="H129" s="70"/>
      <c r="I129" s="58" t="s">
        <v>40</v>
      </c>
      <c r="J129" s="59">
        <f>IF(I129="Less(-)",-1,1)</f>
        <v>1</v>
      </c>
      <c r="K129" s="60" t="s">
        <v>64</v>
      </c>
      <c r="L129" s="60" t="s">
        <v>7</v>
      </c>
      <c r="M129" s="71"/>
      <c r="N129" s="57"/>
      <c r="O129" s="57"/>
      <c r="P129" s="61"/>
      <c r="Q129" s="57"/>
      <c r="R129" s="57"/>
      <c r="S129" s="61"/>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72">
        <f t="shared" si="21"/>
        <v>89589.6</v>
      </c>
      <c r="BB129" s="73">
        <f t="shared" si="23"/>
        <v>89589.6</v>
      </c>
      <c r="BC129" s="74" t="str">
        <f aca="true" t="shared" si="27" ref="BC129:BC139">SpellNumber(L129,BB129)</f>
        <v>INR  Eighty Nine Thousand Five Hundred &amp; Eighty Nine  and Paise Sixty Only</v>
      </c>
      <c r="BD129" s="75"/>
      <c r="BE129" s="81">
        <v>5253</v>
      </c>
      <c r="BF129" s="81">
        <f t="shared" si="25"/>
        <v>5942.19</v>
      </c>
      <c r="BG129" s="81">
        <f t="shared" si="26"/>
        <v>3782160</v>
      </c>
      <c r="HS129" s="22"/>
      <c r="HT129" s="22"/>
      <c r="HU129" s="22"/>
      <c r="HV129" s="22"/>
      <c r="HW129" s="22"/>
    </row>
    <row r="130" spans="1:231" s="21" customFormat="1" ht="104.25" customHeight="1">
      <c r="A130" s="65">
        <v>118</v>
      </c>
      <c r="B130" s="66" t="s">
        <v>379</v>
      </c>
      <c r="C130" s="63" t="s">
        <v>152</v>
      </c>
      <c r="D130" s="67">
        <v>20</v>
      </c>
      <c r="E130" s="68" t="s">
        <v>240</v>
      </c>
      <c r="F130" s="69">
        <v>461.53</v>
      </c>
      <c r="G130" s="57"/>
      <c r="H130" s="70"/>
      <c r="I130" s="58" t="s">
        <v>40</v>
      </c>
      <c r="J130" s="59">
        <f>IF(I130="Less(-)",-1,1)</f>
        <v>1</v>
      </c>
      <c r="K130" s="60" t="s">
        <v>64</v>
      </c>
      <c r="L130" s="60" t="s">
        <v>7</v>
      </c>
      <c r="M130" s="71"/>
      <c r="N130" s="57"/>
      <c r="O130" s="57"/>
      <c r="P130" s="61"/>
      <c r="Q130" s="57"/>
      <c r="R130" s="57"/>
      <c r="S130" s="61"/>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72">
        <f t="shared" si="21"/>
        <v>9230.599999999999</v>
      </c>
      <c r="BB130" s="73">
        <f t="shared" si="23"/>
        <v>9230.599999999999</v>
      </c>
      <c r="BC130" s="74" t="str">
        <f t="shared" si="27"/>
        <v>INR  Nine Thousand Two Hundred &amp; Thirty  and Paise Sixty Only</v>
      </c>
      <c r="BD130" s="75"/>
      <c r="BE130" s="81">
        <v>5364</v>
      </c>
      <c r="BF130" s="81">
        <f t="shared" si="25"/>
        <v>6067.76</v>
      </c>
      <c r="BG130" s="81">
        <f t="shared" si="26"/>
        <v>107280</v>
      </c>
      <c r="HS130" s="22"/>
      <c r="HT130" s="22"/>
      <c r="HU130" s="22"/>
      <c r="HV130" s="22"/>
      <c r="HW130" s="22"/>
    </row>
    <row r="131" spans="1:231" s="21" customFormat="1" ht="100.5" customHeight="1">
      <c r="A131" s="32">
        <v>119</v>
      </c>
      <c r="B131" s="66" t="s">
        <v>380</v>
      </c>
      <c r="C131" s="63" t="s">
        <v>153</v>
      </c>
      <c r="D131" s="67">
        <v>20</v>
      </c>
      <c r="E131" s="68" t="s">
        <v>240</v>
      </c>
      <c r="F131" s="69">
        <v>31.31</v>
      </c>
      <c r="G131" s="57"/>
      <c r="H131" s="70"/>
      <c r="I131" s="58" t="s">
        <v>40</v>
      </c>
      <c r="J131" s="59">
        <f aca="true" t="shared" si="28" ref="J131:J137">IF(I131="Less(-)",-1,1)</f>
        <v>1</v>
      </c>
      <c r="K131" s="60" t="s">
        <v>64</v>
      </c>
      <c r="L131" s="60" t="s">
        <v>7</v>
      </c>
      <c r="M131" s="71"/>
      <c r="N131" s="57"/>
      <c r="O131" s="57"/>
      <c r="P131" s="61"/>
      <c r="Q131" s="57"/>
      <c r="R131" s="57"/>
      <c r="S131" s="61"/>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72">
        <f t="shared" si="21"/>
        <v>626.1999999999999</v>
      </c>
      <c r="BB131" s="73">
        <f t="shared" si="23"/>
        <v>626.1999999999999</v>
      </c>
      <c r="BC131" s="74" t="str">
        <f t="shared" si="27"/>
        <v>INR  Six Hundred &amp; Twenty Six  and Paise Twenty Only</v>
      </c>
      <c r="BD131" s="75"/>
      <c r="BE131" s="81">
        <v>5475</v>
      </c>
      <c r="BF131" s="81">
        <f t="shared" si="25"/>
        <v>6193.32</v>
      </c>
      <c r="BG131" s="81">
        <f t="shared" si="26"/>
        <v>109500</v>
      </c>
      <c r="HS131" s="22"/>
      <c r="HT131" s="22"/>
      <c r="HU131" s="22"/>
      <c r="HV131" s="22"/>
      <c r="HW131" s="22"/>
    </row>
    <row r="132" spans="1:231" s="21" customFormat="1" ht="240" customHeight="1">
      <c r="A132" s="65">
        <v>120</v>
      </c>
      <c r="B132" s="66" t="s">
        <v>381</v>
      </c>
      <c r="C132" s="63" t="s">
        <v>154</v>
      </c>
      <c r="D132" s="67">
        <v>0.058</v>
      </c>
      <c r="E132" s="68" t="s">
        <v>261</v>
      </c>
      <c r="F132" s="69">
        <v>82128.51</v>
      </c>
      <c r="G132" s="57"/>
      <c r="H132" s="70"/>
      <c r="I132" s="58" t="s">
        <v>40</v>
      </c>
      <c r="J132" s="59">
        <f t="shared" si="28"/>
        <v>1</v>
      </c>
      <c r="K132" s="60" t="s">
        <v>64</v>
      </c>
      <c r="L132" s="60" t="s">
        <v>7</v>
      </c>
      <c r="M132" s="71"/>
      <c r="N132" s="57"/>
      <c r="O132" s="57"/>
      <c r="P132" s="61"/>
      <c r="Q132" s="57"/>
      <c r="R132" s="57"/>
      <c r="S132" s="61"/>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72">
        <f t="shared" si="21"/>
        <v>4763.45358</v>
      </c>
      <c r="BB132" s="73">
        <f t="shared" si="23"/>
        <v>4763.45358</v>
      </c>
      <c r="BC132" s="74" t="str">
        <f t="shared" si="27"/>
        <v>INR  Four Thousand Seven Hundred &amp; Sixty Three  and Paise Forty Five Only</v>
      </c>
      <c r="BD132" s="75"/>
      <c r="BE132" s="81">
        <v>676</v>
      </c>
      <c r="BF132" s="81">
        <f t="shared" si="25"/>
        <v>764.69</v>
      </c>
      <c r="BG132" s="81">
        <f t="shared" si="26"/>
        <v>39.208000000000006</v>
      </c>
      <c r="HS132" s="22"/>
      <c r="HT132" s="22"/>
      <c r="HU132" s="22"/>
      <c r="HV132" s="22"/>
      <c r="HW132" s="22"/>
    </row>
    <row r="133" spans="1:231" s="21" customFormat="1" ht="90.75" customHeight="1">
      <c r="A133" s="32">
        <v>121</v>
      </c>
      <c r="B133" s="66" t="s">
        <v>382</v>
      </c>
      <c r="C133" s="63" t="s">
        <v>155</v>
      </c>
      <c r="D133" s="67">
        <v>100</v>
      </c>
      <c r="E133" s="68" t="s">
        <v>240</v>
      </c>
      <c r="F133" s="69">
        <v>3.48</v>
      </c>
      <c r="G133" s="57"/>
      <c r="H133" s="70"/>
      <c r="I133" s="58" t="s">
        <v>40</v>
      </c>
      <c r="J133" s="59">
        <f t="shared" si="28"/>
        <v>1</v>
      </c>
      <c r="K133" s="60" t="s">
        <v>64</v>
      </c>
      <c r="L133" s="60" t="s">
        <v>7</v>
      </c>
      <c r="M133" s="71"/>
      <c r="N133" s="57"/>
      <c r="O133" s="57"/>
      <c r="P133" s="61"/>
      <c r="Q133" s="57"/>
      <c r="R133" s="57"/>
      <c r="S133" s="61"/>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72">
        <f t="shared" si="21"/>
        <v>348</v>
      </c>
      <c r="BB133" s="73">
        <f t="shared" si="23"/>
        <v>348</v>
      </c>
      <c r="BC133" s="74" t="str">
        <f t="shared" si="27"/>
        <v>INR  Three Hundred &amp; Forty Eight  Only</v>
      </c>
      <c r="BD133" s="75"/>
      <c r="BE133" s="81">
        <v>688</v>
      </c>
      <c r="BF133" s="81">
        <f t="shared" si="25"/>
        <v>778.27</v>
      </c>
      <c r="BG133" s="81">
        <f t="shared" si="26"/>
        <v>68800</v>
      </c>
      <c r="HS133" s="22"/>
      <c r="HT133" s="22"/>
      <c r="HU133" s="22"/>
      <c r="HV133" s="22"/>
      <c r="HW133" s="22"/>
    </row>
    <row r="134" spans="1:231" s="21" customFormat="1" ht="90" customHeight="1">
      <c r="A134" s="65">
        <v>122</v>
      </c>
      <c r="B134" s="66" t="s">
        <v>383</v>
      </c>
      <c r="C134" s="63" t="s">
        <v>181</v>
      </c>
      <c r="D134" s="67">
        <v>40</v>
      </c>
      <c r="E134" s="68" t="s">
        <v>240</v>
      </c>
      <c r="F134" s="69">
        <v>2.26</v>
      </c>
      <c r="G134" s="57"/>
      <c r="H134" s="70"/>
      <c r="I134" s="58" t="s">
        <v>40</v>
      </c>
      <c r="J134" s="59">
        <f t="shared" si="28"/>
        <v>1</v>
      </c>
      <c r="K134" s="60" t="s">
        <v>64</v>
      </c>
      <c r="L134" s="60" t="s">
        <v>7</v>
      </c>
      <c r="M134" s="71"/>
      <c r="N134" s="57"/>
      <c r="O134" s="57"/>
      <c r="P134" s="61"/>
      <c r="Q134" s="57"/>
      <c r="R134" s="57"/>
      <c r="S134" s="61"/>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72">
        <f t="shared" si="21"/>
        <v>90.39999999999999</v>
      </c>
      <c r="BB134" s="73">
        <f t="shared" si="23"/>
        <v>90.39999999999999</v>
      </c>
      <c r="BC134" s="74" t="str">
        <f t="shared" si="27"/>
        <v>INR  Ninety and Paise Forty Only</v>
      </c>
      <c r="BD134" s="75"/>
      <c r="BE134" s="81">
        <v>700</v>
      </c>
      <c r="BF134" s="81">
        <f t="shared" si="25"/>
        <v>791.84</v>
      </c>
      <c r="BG134" s="81">
        <f t="shared" si="26"/>
        <v>28000</v>
      </c>
      <c r="HS134" s="22"/>
      <c r="HT134" s="22"/>
      <c r="HU134" s="22"/>
      <c r="HV134" s="22"/>
      <c r="HW134" s="22"/>
    </row>
    <row r="135" spans="1:231" s="21" customFormat="1" ht="211.5" customHeight="1">
      <c r="A135" s="32">
        <v>123</v>
      </c>
      <c r="B135" s="66" t="s">
        <v>384</v>
      </c>
      <c r="C135" s="63" t="s">
        <v>156</v>
      </c>
      <c r="D135" s="67">
        <v>210</v>
      </c>
      <c r="E135" s="68" t="s">
        <v>247</v>
      </c>
      <c r="F135" s="69">
        <v>330.31</v>
      </c>
      <c r="G135" s="57"/>
      <c r="H135" s="70"/>
      <c r="I135" s="58" t="s">
        <v>40</v>
      </c>
      <c r="J135" s="59">
        <f t="shared" si="28"/>
        <v>1</v>
      </c>
      <c r="K135" s="60" t="s">
        <v>64</v>
      </c>
      <c r="L135" s="60" t="s">
        <v>7</v>
      </c>
      <c r="M135" s="71"/>
      <c r="N135" s="57"/>
      <c r="O135" s="57"/>
      <c r="P135" s="61"/>
      <c r="Q135" s="57"/>
      <c r="R135" s="57"/>
      <c r="S135" s="61"/>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72">
        <f t="shared" si="21"/>
        <v>69365.1</v>
      </c>
      <c r="BB135" s="73">
        <f t="shared" si="23"/>
        <v>69365.1</v>
      </c>
      <c r="BC135" s="74" t="str">
        <f t="shared" si="27"/>
        <v>INR  Sixty Nine Thousand Three Hundred &amp; Sixty Five  and Paise Ten Only</v>
      </c>
      <c r="BD135" s="75"/>
      <c r="BE135" s="81">
        <v>712</v>
      </c>
      <c r="BF135" s="81">
        <f t="shared" si="25"/>
        <v>805.41</v>
      </c>
      <c r="BG135" s="81">
        <f t="shared" si="26"/>
        <v>149520</v>
      </c>
      <c r="HS135" s="22"/>
      <c r="HT135" s="22"/>
      <c r="HU135" s="22"/>
      <c r="HV135" s="22"/>
      <c r="HW135" s="22"/>
    </row>
    <row r="136" spans="1:231" s="21" customFormat="1" ht="211.5" customHeight="1">
      <c r="A136" s="65">
        <v>124</v>
      </c>
      <c r="B136" s="66" t="s">
        <v>385</v>
      </c>
      <c r="C136" s="63" t="s">
        <v>157</v>
      </c>
      <c r="D136" s="67">
        <v>305</v>
      </c>
      <c r="E136" s="68" t="s">
        <v>247</v>
      </c>
      <c r="F136" s="69">
        <v>266.96</v>
      </c>
      <c r="G136" s="57"/>
      <c r="H136" s="70"/>
      <c r="I136" s="58" t="s">
        <v>40</v>
      </c>
      <c r="J136" s="59">
        <f t="shared" si="28"/>
        <v>1</v>
      </c>
      <c r="K136" s="60" t="s">
        <v>64</v>
      </c>
      <c r="L136" s="60" t="s">
        <v>7</v>
      </c>
      <c r="M136" s="71"/>
      <c r="N136" s="57"/>
      <c r="O136" s="57"/>
      <c r="P136" s="61"/>
      <c r="Q136" s="57"/>
      <c r="R136" s="57"/>
      <c r="S136" s="61"/>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72">
        <f t="shared" si="21"/>
        <v>81422.79999999999</v>
      </c>
      <c r="BB136" s="73">
        <f t="shared" si="23"/>
        <v>81422.79999999999</v>
      </c>
      <c r="BC136" s="74" t="str">
        <f t="shared" si="27"/>
        <v>INR  Eighty One Thousand Four Hundred &amp; Twenty Two  and Paise Eighty Only</v>
      </c>
      <c r="BD136" s="75"/>
      <c r="BE136" s="81">
        <v>178</v>
      </c>
      <c r="BF136" s="81">
        <f t="shared" si="25"/>
        <v>201.35</v>
      </c>
      <c r="BG136" s="81">
        <f t="shared" si="26"/>
        <v>54290</v>
      </c>
      <c r="HS136" s="22"/>
      <c r="HT136" s="22"/>
      <c r="HU136" s="22"/>
      <c r="HV136" s="22"/>
      <c r="HW136" s="22"/>
    </row>
    <row r="137" spans="1:231" s="21" customFormat="1" ht="211.5" customHeight="1">
      <c r="A137" s="32">
        <v>125</v>
      </c>
      <c r="B137" s="66" t="s">
        <v>386</v>
      </c>
      <c r="C137" s="63" t="s">
        <v>198</v>
      </c>
      <c r="D137" s="67">
        <v>300</v>
      </c>
      <c r="E137" s="68" t="s">
        <v>247</v>
      </c>
      <c r="F137" s="69">
        <v>145.92</v>
      </c>
      <c r="G137" s="57"/>
      <c r="H137" s="70"/>
      <c r="I137" s="58" t="s">
        <v>40</v>
      </c>
      <c r="J137" s="59">
        <f t="shared" si="28"/>
        <v>1</v>
      </c>
      <c r="K137" s="60" t="s">
        <v>64</v>
      </c>
      <c r="L137" s="60" t="s">
        <v>7</v>
      </c>
      <c r="M137" s="71"/>
      <c r="N137" s="57"/>
      <c r="O137" s="57"/>
      <c r="P137" s="61"/>
      <c r="Q137" s="57"/>
      <c r="R137" s="57"/>
      <c r="S137" s="61"/>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72">
        <f t="shared" si="21"/>
        <v>43775.99999999999</v>
      </c>
      <c r="BB137" s="73">
        <f t="shared" si="23"/>
        <v>43775.99999999999</v>
      </c>
      <c r="BC137" s="74" t="str">
        <f t="shared" si="27"/>
        <v>INR  Forty Three Thousand Seven Hundred &amp; Seventy Five  and Paise One Hundred Only</v>
      </c>
      <c r="BD137" s="75"/>
      <c r="BE137" s="81">
        <v>21</v>
      </c>
      <c r="BF137" s="81">
        <f t="shared" si="25"/>
        <v>23.76</v>
      </c>
      <c r="BG137" s="81">
        <f t="shared" si="26"/>
        <v>6300</v>
      </c>
      <c r="HS137" s="22"/>
      <c r="HT137" s="22"/>
      <c r="HU137" s="22"/>
      <c r="HV137" s="22"/>
      <c r="HW137" s="22"/>
    </row>
    <row r="138" spans="1:231" s="21" customFormat="1" ht="213" customHeight="1">
      <c r="A138" s="65">
        <v>126</v>
      </c>
      <c r="B138" s="66" t="s">
        <v>387</v>
      </c>
      <c r="C138" s="63" t="s">
        <v>158</v>
      </c>
      <c r="D138" s="67">
        <v>345</v>
      </c>
      <c r="E138" s="68" t="s">
        <v>247</v>
      </c>
      <c r="F138" s="69">
        <v>200.22</v>
      </c>
      <c r="G138" s="57"/>
      <c r="H138" s="70"/>
      <c r="I138" s="58" t="s">
        <v>40</v>
      </c>
      <c r="J138" s="59">
        <f>IF(I138="Less(-)",-1,1)</f>
        <v>1</v>
      </c>
      <c r="K138" s="60" t="s">
        <v>64</v>
      </c>
      <c r="L138" s="60" t="s">
        <v>7</v>
      </c>
      <c r="M138" s="71"/>
      <c r="N138" s="57"/>
      <c r="O138" s="57"/>
      <c r="P138" s="61"/>
      <c r="Q138" s="57"/>
      <c r="R138" s="57"/>
      <c r="S138" s="61"/>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72">
        <f>total_amount_ba($B$2,$D$2,D138,F138,J138,K138,M138)</f>
        <v>69075.9</v>
      </c>
      <c r="BB138" s="73">
        <f>BA138+SUM(N138:AZ138)</f>
        <v>69075.9</v>
      </c>
      <c r="BC138" s="74" t="str">
        <f t="shared" si="27"/>
        <v>INR  Sixty Nine Thousand  &amp;Seventy Five  and Paise Ninety Only</v>
      </c>
      <c r="BD138" s="75"/>
      <c r="BE138" s="81">
        <v>10</v>
      </c>
      <c r="BF138" s="81">
        <f>ROUND(BE138*1.12*1.01,2)</f>
        <v>11.31</v>
      </c>
      <c r="BG138" s="81">
        <f>D138*BE138</f>
        <v>3450</v>
      </c>
      <c r="HS138" s="22">
        <v>2</v>
      </c>
      <c r="HT138" s="22" t="s">
        <v>35</v>
      </c>
      <c r="HU138" s="22" t="s">
        <v>46</v>
      </c>
      <c r="HV138" s="22">
        <v>10</v>
      </c>
      <c r="HW138" s="22" t="s">
        <v>39</v>
      </c>
    </row>
    <row r="139" spans="1:231" s="21" customFormat="1" ht="213" customHeight="1">
      <c r="A139" s="32">
        <v>127</v>
      </c>
      <c r="B139" s="66" t="s">
        <v>388</v>
      </c>
      <c r="C139" s="63" t="s">
        <v>159</v>
      </c>
      <c r="D139" s="67">
        <v>300</v>
      </c>
      <c r="E139" s="68" t="s">
        <v>247</v>
      </c>
      <c r="F139" s="69">
        <v>154.97</v>
      </c>
      <c r="G139" s="57"/>
      <c r="H139" s="70"/>
      <c r="I139" s="58" t="s">
        <v>40</v>
      </c>
      <c r="J139" s="59">
        <f>IF(I139="Less(-)",-1,1)</f>
        <v>1</v>
      </c>
      <c r="K139" s="60" t="s">
        <v>64</v>
      </c>
      <c r="L139" s="60" t="s">
        <v>7</v>
      </c>
      <c r="M139" s="71"/>
      <c r="N139" s="57"/>
      <c r="O139" s="57"/>
      <c r="P139" s="61"/>
      <c r="Q139" s="57"/>
      <c r="R139" s="57"/>
      <c r="S139" s="61"/>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72">
        <f aca="true" t="shared" si="29" ref="BA139:BA168">total_amount_ba($B$2,$D$2,D139,F139,J139,K139,M139)</f>
        <v>46491</v>
      </c>
      <c r="BB139" s="73">
        <f>BA139+SUM(N139:AZ139)</f>
        <v>46491</v>
      </c>
      <c r="BC139" s="74" t="str">
        <f t="shared" si="27"/>
        <v>INR  Forty Six Thousand Four Hundred &amp; Ninety One  Only</v>
      </c>
      <c r="BD139" s="75"/>
      <c r="BE139" s="81">
        <v>119.27</v>
      </c>
      <c r="BF139" s="81">
        <f>ROUND(BE139*1.12*1.01,2)</f>
        <v>134.92</v>
      </c>
      <c r="BG139" s="81">
        <f>D139*BE139</f>
        <v>35781</v>
      </c>
      <c r="HS139" s="22">
        <v>2</v>
      </c>
      <c r="HT139" s="22" t="s">
        <v>35</v>
      </c>
      <c r="HU139" s="22" t="s">
        <v>46</v>
      </c>
      <c r="HV139" s="22">
        <v>10</v>
      </c>
      <c r="HW139" s="22" t="s">
        <v>39</v>
      </c>
    </row>
    <row r="140" spans="1:231" s="21" customFormat="1" ht="213" customHeight="1">
      <c r="A140" s="65">
        <v>128</v>
      </c>
      <c r="B140" s="66" t="s">
        <v>389</v>
      </c>
      <c r="C140" s="63" t="s">
        <v>199</v>
      </c>
      <c r="D140" s="67">
        <v>220</v>
      </c>
      <c r="E140" s="68" t="s">
        <v>247</v>
      </c>
      <c r="F140" s="69">
        <v>178.73</v>
      </c>
      <c r="G140" s="57"/>
      <c r="H140" s="70"/>
      <c r="I140" s="58" t="s">
        <v>40</v>
      </c>
      <c r="J140" s="59">
        <f aca="true" t="shared" si="30" ref="J140:J159">IF(I140="Less(-)",-1,1)</f>
        <v>1</v>
      </c>
      <c r="K140" s="60" t="s">
        <v>64</v>
      </c>
      <c r="L140" s="60" t="s">
        <v>7</v>
      </c>
      <c r="M140" s="71"/>
      <c r="N140" s="57"/>
      <c r="O140" s="57"/>
      <c r="P140" s="61"/>
      <c r="Q140" s="57"/>
      <c r="R140" s="57"/>
      <c r="S140" s="61"/>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72">
        <f t="shared" si="29"/>
        <v>39320.6</v>
      </c>
      <c r="BB140" s="73">
        <f aca="true" t="shared" si="31" ref="BB140:BB168">BA140+SUM(N140:AZ140)</f>
        <v>39320.6</v>
      </c>
      <c r="BC140" s="74" t="str">
        <f aca="true" t="shared" si="32" ref="BC140:BC159">SpellNumber(L140,BB140)</f>
        <v>INR  Thirty Nine Thousand Three Hundred &amp; Twenty  and Paise Sixty Only</v>
      </c>
      <c r="BD140" s="75"/>
      <c r="BE140" s="81">
        <v>192.38</v>
      </c>
      <c r="BF140" s="81">
        <f>ROUND(BE140*1.12*1.01,2)</f>
        <v>217.62</v>
      </c>
      <c r="BG140" s="81">
        <f>D140*BE140</f>
        <v>42323.6</v>
      </c>
      <c r="HS140" s="22">
        <v>3</v>
      </c>
      <c r="HT140" s="22" t="s">
        <v>48</v>
      </c>
      <c r="HU140" s="22" t="s">
        <v>49</v>
      </c>
      <c r="HV140" s="22">
        <v>10</v>
      </c>
      <c r="HW140" s="22" t="s">
        <v>39</v>
      </c>
    </row>
    <row r="141" spans="1:231" s="21" customFormat="1" ht="60" customHeight="1">
      <c r="A141" s="32">
        <v>129</v>
      </c>
      <c r="B141" s="66" t="s">
        <v>390</v>
      </c>
      <c r="C141" s="63" t="s">
        <v>200</v>
      </c>
      <c r="D141" s="67">
        <v>62</v>
      </c>
      <c r="E141" s="68" t="s">
        <v>241</v>
      </c>
      <c r="F141" s="69">
        <v>1861.96</v>
      </c>
      <c r="G141" s="57"/>
      <c r="H141" s="70"/>
      <c r="I141" s="58" t="s">
        <v>40</v>
      </c>
      <c r="J141" s="59">
        <f t="shared" si="30"/>
        <v>1</v>
      </c>
      <c r="K141" s="60" t="s">
        <v>64</v>
      </c>
      <c r="L141" s="60" t="s">
        <v>7</v>
      </c>
      <c r="M141" s="71"/>
      <c r="N141" s="57"/>
      <c r="O141" s="57"/>
      <c r="P141" s="61"/>
      <c r="Q141" s="57"/>
      <c r="R141" s="57"/>
      <c r="S141" s="61"/>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72">
        <f t="shared" si="29"/>
        <v>115441.52</v>
      </c>
      <c r="BB141" s="73">
        <f t="shared" si="31"/>
        <v>115441.52</v>
      </c>
      <c r="BC141" s="74" t="str">
        <f t="shared" si="32"/>
        <v>INR  One Lakh Fifteen Thousand Four Hundred &amp; Forty One  and Paise Fifty Two Only</v>
      </c>
      <c r="BD141" s="75"/>
      <c r="BE141" s="81"/>
      <c r="BF141" s="81"/>
      <c r="BG141" s="81"/>
      <c r="BH141" s="83"/>
      <c r="HS141" s="22">
        <v>1.01</v>
      </c>
      <c r="HT141" s="22" t="s">
        <v>41</v>
      </c>
      <c r="HU141" s="22" t="s">
        <v>36</v>
      </c>
      <c r="HV141" s="22">
        <v>123.223</v>
      </c>
      <c r="HW141" s="22" t="s">
        <v>39</v>
      </c>
    </row>
    <row r="142" spans="1:231" s="21" customFormat="1" ht="59.25" customHeight="1">
      <c r="A142" s="65">
        <v>130</v>
      </c>
      <c r="B142" s="66" t="s">
        <v>391</v>
      </c>
      <c r="C142" s="63" t="s">
        <v>160</v>
      </c>
      <c r="D142" s="67">
        <v>62</v>
      </c>
      <c r="E142" s="68" t="s">
        <v>241</v>
      </c>
      <c r="F142" s="69">
        <v>1423.05</v>
      </c>
      <c r="G142" s="57"/>
      <c r="H142" s="70"/>
      <c r="I142" s="58" t="s">
        <v>40</v>
      </c>
      <c r="J142" s="59">
        <f t="shared" si="30"/>
        <v>1</v>
      </c>
      <c r="K142" s="60" t="s">
        <v>64</v>
      </c>
      <c r="L142" s="60" t="s">
        <v>7</v>
      </c>
      <c r="M142" s="71"/>
      <c r="N142" s="57"/>
      <c r="O142" s="57"/>
      <c r="P142" s="61"/>
      <c r="Q142" s="57"/>
      <c r="R142" s="57"/>
      <c r="S142" s="61"/>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72">
        <f t="shared" si="29"/>
        <v>88229.09999999999</v>
      </c>
      <c r="BB142" s="73">
        <f t="shared" si="31"/>
        <v>88229.09999999999</v>
      </c>
      <c r="BC142" s="74" t="str">
        <f t="shared" si="32"/>
        <v>INR  Eighty Eight Thousand Two Hundred &amp; Twenty Nine  and Paise Ten Only</v>
      </c>
      <c r="BD142" s="75"/>
      <c r="BE142" s="81">
        <v>166</v>
      </c>
      <c r="BF142" s="81">
        <f aca="true" t="shared" si="33" ref="BF142:BF168">ROUND(BE142*1.12*1.01,2)</f>
        <v>187.78</v>
      </c>
      <c r="BG142" s="81">
        <f aca="true" t="shared" si="34" ref="BG142:BG168">D142*BE142</f>
        <v>10292</v>
      </c>
      <c r="HS142" s="22">
        <v>1.02</v>
      </c>
      <c r="HT142" s="22" t="s">
        <v>43</v>
      </c>
      <c r="HU142" s="22" t="s">
        <v>44</v>
      </c>
      <c r="HV142" s="22">
        <v>213</v>
      </c>
      <c r="HW142" s="22" t="s">
        <v>39</v>
      </c>
    </row>
    <row r="143" spans="1:231" s="21" customFormat="1" ht="57.75" customHeight="1">
      <c r="A143" s="32">
        <v>131</v>
      </c>
      <c r="B143" s="66" t="s">
        <v>392</v>
      </c>
      <c r="C143" s="63" t="s">
        <v>161</v>
      </c>
      <c r="D143" s="67">
        <v>62</v>
      </c>
      <c r="E143" s="68" t="s">
        <v>241</v>
      </c>
      <c r="F143" s="69">
        <v>1031.65</v>
      </c>
      <c r="G143" s="57"/>
      <c r="H143" s="70"/>
      <c r="I143" s="58" t="s">
        <v>40</v>
      </c>
      <c r="J143" s="59">
        <f t="shared" si="30"/>
        <v>1</v>
      </c>
      <c r="K143" s="60" t="s">
        <v>64</v>
      </c>
      <c r="L143" s="60" t="s">
        <v>7</v>
      </c>
      <c r="M143" s="71"/>
      <c r="N143" s="57"/>
      <c r="O143" s="57"/>
      <c r="P143" s="61"/>
      <c r="Q143" s="57"/>
      <c r="R143" s="57"/>
      <c r="S143" s="61"/>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72">
        <f t="shared" si="29"/>
        <v>63962.3</v>
      </c>
      <c r="BB143" s="73">
        <f t="shared" si="31"/>
        <v>63962.3</v>
      </c>
      <c r="BC143" s="74" t="str">
        <f t="shared" si="32"/>
        <v>INR  Sixty Three Thousand Nine Hundred &amp; Sixty Two  and Paise Thirty Only</v>
      </c>
      <c r="BD143" s="75"/>
      <c r="BE143" s="81">
        <v>431.31</v>
      </c>
      <c r="BF143" s="81">
        <f t="shared" si="33"/>
        <v>487.9</v>
      </c>
      <c r="BG143" s="81">
        <f t="shared" si="34"/>
        <v>26741.22</v>
      </c>
      <c r="HS143" s="22">
        <v>2</v>
      </c>
      <c r="HT143" s="22" t="s">
        <v>35</v>
      </c>
      <c r="HU143" s="22" t="s">
        <v>46</v>
      </c>
      <c r="HV143" s="22">
        <v>10</v>
      </c>
      <c r="HW143" s="22" t="s">
        <v>39</v>
      </c>
    </row>
    <row r="144" spans="1:231" s="21" customFormat="1" ht="59.25" customHeight="1">
      <c r="A144" s="65">
        <v>132</v>
      </c>
      <c r="B144" s="66" t="s">
        <v>393</v>
      </c>
      <c r="C144" s="63" t="s">
        <v>162</v>
      </c>
      <c r="D144" s="67">
        <v>28</v>
      </c>
      <c r="E144" s="68" t="s">
        <v>241</v>
      </c>
      <c r="F144" s="69">
        <v>3511.24</v>
      </c>
      <c r="G144" s="57"/>
      <c r="H144" s="70"/>
      <c r="I144" s="58" t="s">
        <v>40</v>
      </c>
      <c r="J144" s="59">
        <f t="shared" si="30"/>
        <v>1</v>
      </c>
      <c r="K144" s="60" t="s">
        <v>64</v>
      </c>
      <c r="L144" s="60" t="s">
        <v>7</v>
      </c>
      <c r="M144" s="71"/>
      <c r="N144" s="57"/>
      <c r="O144" s="57"/>
      <c r="P144" s="61"/>
      <c r="Q144" s="57"/>
      <c r="R144" s="57"/>
      <c r="S144" s="61"/>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72">
        <f t="shared" si="29"/>
        <v>98314.72</v>
      </c>
      <c r="BB144" s="73">
        <f t="shared" si="31"/>
        <v>98314.72</v>
      </c>
      <c r="BC144" s="74" t="str">
        <f t="shared" si="32"/>
        <v>INR  Ninety Eight Thousand Three Hundred &amp; Fourteen  and Paise Seventy Two Only</v>
      </c>
      <c r="BD144" s="75"/>
      <c r="BE144" s="81">
        <v>322</v>
      </c>
      <c r="BF144" s="81">
        <f t="shared" si="33"/>
        <v>364.25</v>
      </c>
      <c r="BG144" s="81">
        <f t="shared" si="34"/>
        <v>9016</v>
      </c>
      <c r="HS144" s="22">
        <v>2</v>
      </c>
      <c r="HT144" s="22" t="s">
        <v>35</v>
      </c>
      <c r="HU144" s="22" t="s">
        <v>46</v>
      </c>
      <c r="HV144" s="22">
        <v>10</v>
      </c>
      <c r="HW144" s="22" t="s">
        <v>39</v>
      </c>
    </row>
    <row r="145" spans="1:231" s="21" customFormat="1" ht="45.75" customHeight="1">
      <c r="A145" s="32">
        <v>133</v>
      </c>
      <c r="B145" s="66" t="s">
        <v>394</v>
      </c>
      <c r="C145" s="63" t="s">
        <v>164</v>
      </c>
      <c r="D145" s="67">
        <v>28</v>
      </c>
      <c r="E145" s="68" t="s">
        <v>241</v>
      </c>
      <c r="F145" s="69">
        <v>548.63</v>
      </c>
      <c r="G145" s="57"/>
      <c r="H145" s="70"/>
      <c r="I145" s="58" t="s">
        <v>40</v>
      </c>
      <c r="J145" s="59">
        <f t="shared" si="30"/>
        <v>1</v>
      </c>
      <c r="K145" s="60" t="s">
        <v>64</v>
      </c>
      <c r="L145" s="60" t="s">
        <v>7</v>
      </c>
      <c r="M145" s="71"/>
      <c r="N145" s="57"/>
      <c r="O145" s="57"/>
      <c r="P145" s="61"/>
      <c r="Q145" s="57"/>
      <c r="R145" s="57"/>
      <c r="S145" s="61"/>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72">
        <f t="shared" si="29"/>
        <v>15361.64</v>
      </c>
      <c r="BB145" s="73">
        <f t="shared" si="31"/>
        <v>15361.64</v>
      </c>
      <c r="BC145" s="74" t="str">
        <f t="shared" si="32"/>
        <v>INR  Fifteen Thousand Three Hundred &amp; Sixty One  and Paise Sixty Four Only</v>
      </c>
      <c r="BD145" s="75"/>
      <c r="BE145" s="81">
        <v>4339</v>
      </c>
      <c r="BF145" s="81">
        <f t="shared" si="33"/>
        <v>4908.28</v>
      </c>
      <c r="BG145" s="81">
        <f t="shared" si="34"/>
        <v>121492</v>
      </c>
      <c r="HS145" s="22">
        <v>2</v>
      </c>
      <c r="HT145" s="22" t="s">
        <v>35</v>
      </c>
      <c r="HU145" s="22" t="s">
        <v>46</v>
      </c>
      <c r="HV145" s="22">
        <v>10</v>
      </c>
      <c r="HW145" s="22" t="s">
        <v>39</v>
      </c>
    </row>
    <row r="146" spans="1:231" s="21" customFormat="1" ht="46.5" customHeight="1">
      <c r="A146" s="65">
        <v>134</v>
      </c>
      <c r="B146" s="66" t="s">
        <v>268</v>
      </c>
      <c r="C146" s="63" t="s">
        <v>165</v>
      </c>
      <c r="D146" s="67">
        <v>28</v>
      </c>
      <c r="E146" s="68" t="s">
        <v>241</v>
      </c>
      <c r="F146" s="69">
        <v>1148.17</v>
      </c>
      <c r="G146" s="57"/>
      <c r="H146" s="70"/>
      <c r="I146" s="58" t="s">
        <v>40</v>
      </c>
      <c r="J146" s="59">
        <f t="shared" si="30"/>
        <v>1</v>
      </c>
      <c r="K146" s="60" t="s">
        <v>64</v>
      </c>
      <c r="L146" s="60" t="s">
        <v>7</v>
      </c>
      <c r="M146" s="71"/>
      <c r="N146" s="57"/>
      <c r="O146" s="57"/>
      <c r="P146" s="61"/>
      <c r="Q146" s="57"/>
      <c r="R146" s="57"/>
      <c r="S146" s="61"/>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72">
        <f t="shared" si="29"/>
        <v>32148.760000000002</v>
      </c>
      <c r="BB146" s="73">
        <f t="shared" si="31"/>
        <v>32148.760000000002</v>
      </c>
      <c r="BC146" s="74" t="str">
        <f t="shared" si="32"/>
        <v>INR  Thirty Two Thousand One Hundred &amp; Forty Eight  and Paise Seventy Six Only</v>
      </c>
      <c r="BD146" s="75"/>
      <c r="BE146" s="69">
        <v>5755</v>
      </c>
      <c r="BF146" s="81">
        <f t="shared" si="33"/>
        <v>6510.06</v>
      </c>
      <c r="BG146" s="81">
        <f t="shared" si="34"/>
        <v>161140</v>
      </c>
      <c r="HS146" s="22">
        <v>2</v>
      </c>
      <c r="HT146" s="22" t="s">
        <v>35</v>
      </c>
      <c r="HU146" s="22" t="s">
        <v>46</v>
      </c>
      <c r="HV146" s="22">
        <v>10</v>
      </c>
      <c r="HW146" s="22" t="s">
        <v>39</v>
      </c>
    </row>
    <row r="147" spans="1:231" s="21" customFormat="1" ht="48.75" customHeight="1">
      <c r="A147" s="32">
        <v>135</v>
      </c>
      <c r="B147" s="66" t="s">
        <v>395</v>
      </c>
      <c r="C147" s="63" t="s">
        <v>166</v>
      </c>
      <c r="D147" s="67">
        <v>13</v>
      </c>
      <c r="E147" s="68" t="s">
        <v>241</v>
      </c>
      <c r="F147" s="69">
        <v>102.94</v>
      </c>
      <c r="G147" s="57"/>
      <c r="H147" s="70"/>
      <c r="I147" s="58" t="s">
        <v>40</v>
      </c>
      <c r="J147" s="59">
        <f t="shared" si="30"/>
        <v>1</v>
      </c>
      <c r="K147" s="60" t="s">
        <v>64</v>
      </c>
      <c r="L147" s="60" t="s">
        <v>7</v>
      </c>
      <c r="M147" s="71"/>
      <c r="N147" s="57"/>
      <c r="O147" s="57"/>
      <c r="P147" s="61"/>
      <c r="Q147" s="57"/>
      <c r="R147" s="57"/>
      <c r="S147" s="61"/>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72">
        <f t="shared" si="29"/>
        <v>1338.22</v>
      </c>
      <c r="BB147" s="73">
        <f t="shared" si="31"/>
        <v>1338.22</v>
      </c>
      <c r="BC147" s="74" t="str">
        <f t="shared" si="32"/>
        <v>INR  One Thousand Three Hundred &amp; Thirty Eight  and Paise Twenty Two Only</v>
      </c>
      <c r="BD147" s="75"/>
      <c r="BE147" s="69">
        <v>5850</v>
      </c>
      <c r="BF147" s="81">
        <f t="shared" si="33"/>
        <v>6617.52</v>
      </c>
      <c r="BG147" s="81">
        <f t="shared" si="34"/>
        <v>76050</v>
      </c>
      <c r="HS147" s="22">
        <v>3</v>
      </c>
      <c r="HT147" s="22" t="s">
        <v>48</v>
      </c>
      <c r="HU147" s="22" t="s">
        <v>49</v>
      </c>
      <c r="HV147" s="22">
        <v>10</v>
      </c>
      <c r="HW147" s="22" t="s">
        <v>39</v>
      </c>
    </row>
    <row r="148" spans="1:231" s="21" customFormat="1" ht="129.75" customHeight="1">
      <c r="A148" s="65">
        <v>136</v>
      </c>
      <c r="B148" s="66" t="s">
        <v>396</v>
      </c>
      <c r="C148" s="63" t="s">
        <v>167</v>
      </c>
      <c r="D148" s="67">
        <v>28</v>
      </c>
      <c r="E148" s="68" t="s">
        <v>241</v>
      </c>
      <c r="F148" s="69">
        <v>2497.69</v>
      </c>
      <c r="G148" s="57"/>
      <c r="H148" s="70"/>
      <c r="I148" s="58" t="s">
        <v>40</v>
      </c>
      <c r="J148" s="59">
        <f t="shared" si="30"/>
        <v>1</v>
      </c>
      <c r="K148" s="60" t="s">
        <v>64</v>
      </c>
      <c r="L148" s="60" t="s">
        <v>7</v>
      </c>
      <c r="M148" s="71"/>
      <c r="N148" s="57"/>
      <c r="O148" s="57"/>
      <c r="P148" s="61"/>
      <c r="Q148" s="57"/>
      <c r="R148" s="57"/>
      <c r="S148" s="61"/>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72">
        <f t="shared" si="29"/>
        <v>69935.32</v>
      </c>
      <c r="BB148" s="73">
        <f t="shared" si="31"/>
        <v>69935.32</v>
      </c>
      <c r="BC148" s="74" t="str">
        <f t="shared" si="32"/>
        <v>INR  Sixty Nine Thousand Nine Hundred &amp; Thirty Five  and Paise Thirty Two Only</v>
      </c>
      <c r="BD148" s="75"/>
      <c r="BE148" s="69">
        <v>5945</v>
      </c>
      <c r="BF148" s="81">
        <f t="shared" si="33"/>
        <v>6724.98</v>
      </c>
      <c r="BG148" s="81">
        <f t="shared" si="34"/>
        <v>166460</v>
      </c>
      <c r="HS148" s="22">
        <v>1.01</v>
      </c>
      <c r="HT148" s="22" t="s">
        <v>41</v>
      </c>
      <c r="HU148" s="22" t="s">
        <v>36</v>
      </c>
      <c r="HV148" s="22">
        <v>123.223</v>
      </c>
      <c r="HW148" s="22" t="s">
        <v>39</v>
      </c>
    </row>
    <row r="149" spans="1:231" s="21" customFormat="1" ht="35.25" customHeight="1">
      <c r="A149" s="32">
        <v>137</v>
      </c>
      <c r="B149" s="66" t="s">
        <v>246</v>
      </c>
      <c r="C149" s="63" t="s">
        <v>168</v>
      </c>
      <c r="D149" s="67">
        <v>28</v>
      </c>
      <c r="E149" s="68" t="s">
        <v>241</v>
      </c>
      <c r="F149" s="69">
        <v>1693.41</v>
      </c>
      <c r="G149" s="57"/>
      <c r="H149" s="70"/>
      <c r="I149" s="58" t="s">
        <v>40</v>
      </c>
      <c r="J149" s="59">
        <f t="shared" si="30"/>
        <v>1</v>
      </c>
      <c r="K149" s="60" t="s">
        <v>64</v>
      </c>
      <c r="L149" s="60" t="s">
        <v>7</v>
      </c>
      <c r="M149" s="71"/>
      <c r="N149" s="57"/>
      <c r="O149" s="57"/>
      <c r="P149" s="61"/>
      <c r="Q149" s="57"/>
      <c r="R149" s="57"/>
      <c r="S149" s="61"/>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72">
        <f t="shared" si="29"/>
        <v>47415.48</v>
      </c>
      <c r="BB149" s="73">
        <f t="shared" si="31"/>
        <v>47415.48</v>
      </c>
      <c r="BC149" s="74" t="str">
        <f t="shared" si="32"/>
        <v>INR  Forty Seven Thousand Four Hundred &amp; Fifteen  and Paise Forty Eight Only</v>
      </c>
      <c r="BD149" s="75"/>
      <c r="BE149" s="69">
        <v>6040</v>
      </c>
      <c r="BF149" s="81">
        <f t="shared" si="33"/>
        <v>6832.45</v>
      </c>
      <c r="BG149" s="81">
        <f t="shared" si="34"/>
        <v>169120</v>
      </c>
      <c r="HS149" s="22">
        <v>1.01</v>
      </c>
      <c r="HT149" s="22" t="s">
        <v>41</v>
      </c>
      <c r="HU149" s="22" t="s">
        <v>36</v>
      </c>
      <c r="HV149" s="22">
        <v>123.223</v>
      </c>
      <c r="HW149" s="22" t="s">
        <v>39</v>
      </c>
    </row>
    <row r="150" spans="1:231" s="21" customFormat="1" ht="33.75" customHeight="1">
      <c r="A150" s="65">
        <v>138</v>
      </c>
      <c r="B150" s="66" t="s">
        <v>397</v>
      </c>
      <c r="C150" s="63" t="s">
        <v>169</v>
      </c>
      <c r="D150" s="67">
        <v>54</v>
      </c>
      <c r="E150" s="68" t="s">
        <v>241</v>
      </c>
      <c r="F150" s="69">
        <v>486.42</v>
      </c>
      <c r="G150" s="57"/>
      <c r="H150" s="70"/>
      <c r="I150" s="58" t="s">
        <v>40</v>
      </c>
      <c r="J150" s="59">
        <f t="shared" si="30"/>
        <v>1</v>
      </c>
      <c r="K150" s="60" t="s">
        <v>64</v>
      </c>
      <c r="L150" s="60" t="s">
        <v>7</v>
      </c>
      <c r="M150" s="71"/>
      <c r="N150" s="57"/>
      <c r="O150" s="57"/>
      <c r="P150" s="61"/>
      <c r="Q150" s="57"/>
      <c r="R150" s="57"/>
      <c r="S150" s="61"/>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72">
        <f t="shared" si="29"/>
        <v>26266.68</v>
      </c>
      <c r="BB150" s="73">
        <f t="shared" si="31"/>
        <v>26266.68</v>
      </c>
      <c r="BC150" s="74" t="str">
        <f t="shared" si="32"/>
        <v>INR  Twenty Six Thousand Two Hundred &amp; Sixty Six  and Paise Sixty Eight Only</v>
      </c>
      <c r="BD150" s="75"/>
      <c r="BE150" s="81">
        <v>363</v>
      </c>
      <c r="BF150" s="81">
        <f t="shared" si="33"/>
        <v>410.63</v>
      </c>
      <c r="BG150" s="81">
        <f t="shared" si="34"/>
        <v>19602</v>
      </c>
      <c r="HS150" s="22"/>
      <c r="HT150" s="22"/>
      <c r="HU150" s="22"/>
      <c r="HV150" s="22"/>
      <c r="HW150" s="22"/>
    </row>
    <row r="151" spans="1:231" s="21" customFormat="1" ht="45" customHeight="1">
      <c r="A151" s="32">
        <v>139</v>
      </c>
      <c r="B151" s="66" t="s">
        <v>398</v>
      </c>
      <c r="C151" s="63" t="s">
        <v>170</v>
      </c>
      <c r="D151" s="67">
        <v>36</v>
      </c>
      <c r="E151" s="68" t="s">
        <v>241</v>
      </c>
      <c r="F151" s="69">
        <v>693.43</v>
      </c>
      <c r="G151" s="57"/>
      <c r="H151" s="70"/>
      <c r="I151" s="58" t="s">
        <v>40</v>
      </c>
      <c r="J151" s="59">
        <f t="shared" si="30"/>
        <v>1</v>
      </c>
      <c r="K151" s="60" t="s">
        <v>64</v>
      </c>
      <c r="L151" s="60" t="s">
        <v>7</v>
      </c>
      <c r="M151" s="71"/>
      <c r="N151" s="57"/>
      <c r="O151" s="57"/>
      <c r="P151" s="61"/>
      <c r="Q151" s="57"/>
      <c r="R151" s="57"/>
      <c r="S151" s="61"/>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72">
        <f t="shared" si="29"/>
        <v>24963.48</v>
      </c>
      <c r="BB151" s="73">
        <f t="shared" si="31"/>
        <v>24963.48</v>
      </c>
      <c r="BC151" s="74" t="str">
        <f t="shared" si="32"/>
        <v>INR  Twenty Four Thousand Nine Hundred &amp; Sixty Three  and Paise Forty Eight Only</v>
      </c>
      <c r="BD151" s="75"/>
      <c r="BE151" s="81">
        <v>381</v>
      </c>
      <c r="BF151" s="81">
        <f t="shared" si="33"/>
        <v>430.99</v>
      </c>
      <c r="BG151" s="81">
        <f t="shared" si="34"/>
        <v>13716</v>
      </c>
      <c r="HS151" s="22"/>
      <c r="HT151" s="22"/>
      <c r="HU151" s="22"/>
      <c r="HV151" s="22"/>
      <c r="HW151" s="22"/>
    </row>
    <row r="152" spans="1:231" s="21" customFormat="1" ht="45.75" customHeight="1">
      <c r="A152" s="65">
        <v>140</v>
      </c>
      <c r="B152" s="66" t="s">
        <v>399</v>
      </c>
      <c r="C152" s="63" t="s">
        <v>171</v>
      </c>
      <c r="D152" s="67">
        <v>60</v>
      </c>
      <c r="E152" s="68" t="s">
        <v>241</v>
      </c>
      <c r="F152" s="69">
        <v>174.2</v>
      </c>
      <c r="G152" s="57"/>
      <c r="H152" s="70"/>
      <c r="I152" s="58" t="s">
        <v>40</v>
      </c>
      <c r="J152" s="59">
        <f t="shared" si="30"/>
        <v>1</v>
      </c>
      <c r="K152" s="60" t="s">
        <v>64</v>
      </c>
      <c r="L152" s="60" t="s">
        <v>7</v>
      </c>
      <c r="M152" s="71"/>
      <c r="N152" s="57"/>
      <c r="O152" s="57"/>
      <c r="P152" s="61"/>
      <c r="Q152" s="57"/>
      <c r="R152" s="57"/>
      <c r="S152" s="61"/>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72">
        <f t="shared" si="29"/>
        <v>10452</v>
      </c>
      <c r="BB152" s="73">
        <f t="shared" si="31"/>
        <v>10452</v>
      </c>
      <c r="BC152" s="74" t="str">
        <f t="shared" si="32"/>
        <v>INR  Ten Thousand Four Hundred &amp; Fifty Two  Only</v>
      </c>
      <c r="BD152" s="75"/>
      <c r="BE152" s="81">
        <v>399</v>
      </c>
      <c r="BF152" s="81">
        <f t="shared" si="33"/>
        <v>451.35</v>
      </c>
      <c r="BG152" s="81">
        <f t="shared" si="34"/>
        <v>23940</v>
      </c>
      <c r="HS152" s="22"/>
      <c r="HT152" s="22"/>
      <c r="HU152" s="22"/>
      <c r="HV152" s="22"/>
      <c r="HW152" s="22"/>
    </row>
    <row r="153" spans="1:231" s="21" customFormat="1" ht="58.5" customHeight="1">
      <c r="A153" s="32">
        <v>141</v>
      </c>
      <c r="B153" s="66" t="s">
        <v>400</v>
      </c>
      <c r="C153" s="63" t="s">
        <v>172</v>
      </c>
      <c r="D153" s="67">
        <v>54</v>
      </c>
      <c r="E153" s="68" t="s">
        <v>241</v>
      </c>
      <c r="F153" s="69">
        <v>762.43</v>
      </c>
      <c r="G153" s="57"/>
      <c r="H153" s="70"/>
      <c r="I153" s="58" t="s">
        <v>40</v>
      </c>
      <c r="J153" s="59">
        <f t="shared" si="30"/>
        <v>1</v>
      </c>
      <c r="K153" s="60" t="s">
        <v>64</v>
      </c>
      <c r="L153" s="60" t="s">
        <v>7</v>
      </c>
      <c r="M153" s="71"/>
      <c r="N153" s="57"/>
      <c r="O153" s="57"/>
      <c r="P153" s="61"/>
      <c r="Q153" s="57"/>
      <c r="R153" s="57"/>
      <c r="S153" s="61"/>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72">
        <f t="shared" si="29"/>
        <v>41171.219999999994</v>
      </c>
      <c r="BB153" s="73">
        <f t="shared" si="31"/>
        <v>41171.219999999994</v>
      </c>
      <c r="BC153" s="74" t="str">
        <f t="shared" si="32"/>
        <v>INR  Forty One Thousand One Hundred &amp; Seventy One  and Paise Twenty Two Only</v>
      </c>
      <c r="BD153" s="75"/>
      <c r="BE153" s="81">
        <v>417</v>
      </c>
      <c r="BF153" s="81">
        <f t="shared" si="33"/>
        <v>471.71</v>
      </c>
      <c r="BG153" s="81">
        <f t="shared" si="34"/>
        <v>22518</v>
      </c>
      <c r="HS153" s="22"/>
      <c r="HT153" s="22"/>
      <c r="HU153" s="22"/>
      <c r="HV153" s="22"/>
      <c r="HW153" s="22"/>
    </row>
    <row r="154" spans="1:231" s="21" customFormat="1" ht="57.75" customHeight="1">
      <c r="A154" s="65">
        <v>142</v>
      </c>
      <c r="B154" s="66" t="s">
        <v>401</v>
      </c>
      <c r="C154" s="63" t="s">
        <v>173</v>
      </c>
      <c r="D154" s="67">
        <v>64</v>
      </c>
      <c r="E154" s="68" t="s">
        <v>241</v>
      </c>
      <c r="F154" s="69">
        <v>609.72</v>
      </c>
      <c r="G154" s="57"/>
      <c r="H154" s="70"/>
      <c r="I154" s="58" t="s">
        <v>40</v>
      </c>
      <c r="J154" s="59">
        <f t="shared" si="30"/>
        <v>1</v>
      </c>
      <c r="K154" s="60" t="s">
        <v>64</v>
      </c>
      <c r="L154" s="60" t="s">
        <v>7</v>
      </c>
      <c r="M154" s="71"/>
      <c r="N154" s="57"/>
      <c r="O154" s="57"/>
      <c r="P154" s="61"/>
      <c r="Q154" s="57"/>
      <c r="R154" s="57"/>
      <c r="S154" s="61"/>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72">
        <f t="shared" si="29"/>
        <v>39022.08</v>
      </c>
      <c r="BB154" s="73">
        <f t="shared" si="31"/>
        <v>39022.08</v>
      </c>
      <c r="BC154" s="74" t="str">
        <f t="shared" si="32"/>
        <v>INR  Thirty Nine Thousand  &amp;Twenty Two  and Paise Eight Only</v>
      </c>
      <c r="BD154" s="75"/>
      <c r="BE154" s="69">
        <v>73743</v>
      </c>
      <c r="BF154" s="81">
        <f t="shared" si="33"/>
        <v>83418.08</v>
      </c>
      <c r="BG154" s="81">
        <f t="shared" si="34"/>
        <v>4719552</v>
      </c>
      <c r="HS154" s="22"/>
      <c r="HT154" s="22"/>
      <c r="HU154" s="22"/>
      <c r="HV154" s="22"/>
      <c r="HW154" s="22"/>
    </row>
    <row r="155" spans="1:231" s="21" customFormat="1" ht="60" customHeight="1">
      <c r="A155" s="32">
        <v>143</v>
      </c>
      <c r="B155" s="66" t="s">
        <v>402</v>
      </c>
      <c r="C155" s="63" t="s">
        <v>174</v>
      </c>
      <c r="D155" s="67">
        <v>44</v>
      </c>
      <c r="E155" s="68" t="s">
        <v>241</v>
      </c>
      <c r="F155" s="69">
        <v>921.93</v>
      </c>
      <c r="G155" s="57"/>
      <c r="H155" s="70"/>
      <c r="I155" s="58" t="s">
        <v>40</v>
      </c>
      <c r="J155" s="59">
        <f t="shared" si="30"/>
        <v>1</v>
      </c>
      <c r="K155" s="60" t="s">
        <v>64</v>
      </c>
      <c r="L155" s="60" t="s">
        <v>7</v>
      </c>
      <c r="M155" s="71"/>
      <c r="N155" s="57"/>
      <c r="O155" s="57"/>
      <c r="P155" s="61"/>
      <c r="Q155" s="57"/>
      <c r="R155" s="57"/>
      <c r="S155" s="61"/>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72">
        <f t="shared" si="29"/>
        <v>40564.92</v>
      </c>
      <c r="BB155" s="73">
        <f t="shared" si="31"/>
        <v>40564.92</v>
      </c>
      <c r="BC155" s="74" t="str">
        <f t="shared" si="32"/>
        <v>INR  Forty Thousand Five Hundred &amp; Sixty Four  and Paise Ninety Two Only</v>
      </c>
      <c r="BD155" s="75"/>
      <c r="BE155" s="69">
        <v>74173</v>
      </c>
      <c r="BF155" s="81">
        <f t="shared" si="33"/>
        <v>83904.5</v>
      </c>
      <c r="BG155" s="81">
        <f t="shared" si="34"/>
        <v>3263612</v>
      </c>
      <c r="HS155" s="22"/>
      <c r="HT155" s="22"/>
      <c r="HU155" s="22"/>
      <c r="HV155" s="22"/>
      <c r="HW155" s="22"/>
    </row>
    <row r="156" spans="1:231" s="21" customFormat="1" ht="45.75" customHeight="1">
      <c r="A156" s="65">
        <v>144</v>
      </c>
      <c r="B156" s="66" t="s">
        <v>403</v>
      </c>
      <c r="C156" s="63" t="s">
        <v>175</v>
      </c>
      <c r="D156" s="67">
        <v>41</v>
      </c>
      <c r="E156" s="68" t="s">
        <v>241</v>
      </c>
      <c r="F156" s="69">
        <v>166.29</v>
      </c>
      <c r="G156" s="57"/>
      <c r="H156" s="70"/>
      <c r="I156" s="58" t="s">
        <v>40</v>
      </c>
      <c r="J156" s="59">
        <f t="shared" si="30"/>
        <v>1</v>
      </c>
      <c r="K156" s="60" t="s">
        <v>64</v>
      </c>
      <c r="L156" s="60" t="s">
        <v>7</v>
      </c>
      <c r="M156" s="71"/>
      <c r="N156" s="57"/>
      <c r="O156" s="57"/>
      <c r="P156" s="61"/>
      <c r="Q156" s="57"/>
      <c r="R156" s="57"/>
      <c r="S156" s="61"/>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72">
        <f t="shared" si="29"/>
        <v>6817.889999999999</v>
      </c>
      <c r="BB156" s="73">
        <f t="shared" si="31"/>
        <v>6817.889999999999</v>
      </c>
      <c r="BC156" s="74" t="str">
        <f t="shared" si="32"/>
        <v>INR  Six Thousand Eight Hundred &amp; Seventeen  and Paise Eighty Nine Only</v>
      </c>
      <c r="BD156" s="75"/>
      <c r="BE156" s="69">
        <v>74603</v>
      </c>
      <c r="BF156" s="81">
        <f t="shared" si="33"/>
        <v>84390.91</v>
      </c>
      <c r="BG156" s="81">
        <f t="shared" si="34"/>
        <v>3058723</v>
      </c>
      <c r="HS156" s="22"/>
      <c r="HT156" s="22"/>
      <c r="HU156" s="22"/>
      <c r="HV156" s="22"/>
      <c r="HW156" s="22"/>
    </row>
    <row r="157" spans="1:231" s="21" customFormat="1" ht="75" customHeight="1">
      <c r="A157" s="32">
        <v>145</v>
      </c>
      <c r="B157" s="66" t="s">
        <v>404</v>
      </c>
      <c r="C157" s="63" t="s">
        <v>176</v>
      </c>
      <c r="D157" s="67">
        <v>18</v>
      </c>
      <c r="E157" s="68" t="s">
        <v>241</v>
      </c>
      <c r="F157" s="69">
        <v>511.3</v>
      </c>
      <c r="G157" s="57"/>
      <c r="H157" s="70"/>
      <c r="I157" s="58" t="s">
        <v>40</v>
      </c>
      <c r="J157" s="59">
        <f t="shared" si="30"/>
        <v>1</v>
      </c>
      <c r="K157" s="60" t="s">
        <v>64</v>
      </c>
      <c r="L157" s="60" t="s">
        <v>7</v>
      </c>
      <c r="M157" s="71"/>
      <c r="N157" s="57"/>
      <c r="O157" s="57"/>
      <c r="P157" s="61"/>
      <c r="Q157" s="57"/>
      <c r="R157" s="57"/>
      <c r="S157" s="61"/>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72">
        <f t="shared" si="29"/>
        <v>9203.4</v>
      </c>
      <c r="BB157" s="73">
        <f t="shared" si="31"/>
        <v>9203.4</v>
      </c>
      <c r="BC157" s="74" t="str">
        <f t="shared" si="32"/>
        <v>INR  Nine Thousand Two Hundred &amp; Three  and Paise Forty Only</v>
      </c>
      <c r="BD157" s="75"/>
      <c r="BE157" s="69">
        <v>75033</v>
      </c>
      <c r="BF157" s="81">
        <f t="shared" si="33"/>
        <v>84877.33</v>
      </c>
      <c r="BG157" s="81">
        <f t="shared" si="34"/>
        <v>1350594</v>
      </c>
      <c r="HS157" s="22"/>
      <c r="HT157" s="22"/>
      <c r="HU157" s="22"/>
      <c r="HV157" s="22"/>
      <c r="HW157" s="22"/>
    </row>
    <row r="158" spans="1:231" s="21" customFormat="1" ht="58.5" customHeight="1">
      <c r="A158" s="65">
        <v>146</v>
      </c>
      <c r="B158" s="66" t="s">
        <v>405</v>
      </c>
      <c r="C158" s="63" t="s">
        <v>177</v>
      </c>
      <c r="D158" s="67">
        <v>240</v>
      </c>
      <c r="E158" s="68" t="s">
        <v>240</v>
      </c>
      <c r="F158" s="69">
        <v>330.31</v>
      </c>
      <c r="G158" s="57"/>
      <c r="H158" s="70"/>
      <c r="I158" s="58" t="s">
        <v>40</v>
      </c>
      <c r="J158" s="59">
        <f t="shared" si="30"/>
        <v>1</v>
      </c>
      <c r="K158" s="60" t="s">
        <v>64</v>
      </c>
      <c r="L158" s="60" t="s">
        <v>7</v>
      </c>
      <c r="M158" s="71"/>
      <c r="N158" s="57"/>
      <c r="O158" s="57"/>
      <c r="P158" s="61"/>
      <c r="Q158" s="57"/>
      <c r="R158" s="57"/>
      <c r="S158" s="61"/>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72">
        <f t="shared" si="29"/>
        <v>79274.4</v>
      </c>
      <c r="BB158" s="73">
        <f t="shared" si="31"/>
        <v>79274.4</v>
      </c>
      <c r="BC158" s="74" t="str">
        <f t="shared" si="32"/>
        <v>INR  Seventy Nine Thousand Two Hundred &amp; Seventy Four  and Paise Forty Only</v>
      </c>
      <c r="BD158" s="75"/>
      <c r="BE158" s="81">
        <v>4919</v>
      </c>
      <c r="BF158" s="81">
        <f t="shared" si="33"/>
        <v>5564.37</v>
      </c>
      <c r="BG158" s="81">
        <f t="shared" si="34"/>
        <v>1180560</v>
      </c>
      <c r="HS158" s="22"/>
      <c r="HT158" s="22"/>
      <c r="HU158" s="22"/>
      <c r="HV158" s="22"/>
      <c r="HW158" s="22"/>
    </row>
    <row r="159" spans="1:231" s="21" customFormat="1" ht="61.5" customHeight="1">
      <c r="A159" s="32">
        <v>147</v>
      </c>
      <c r="B159" s="66" t="s">
        <v>406</v>
      </c>
      <c r="C159" s="63" t="s">
        <v>178</v>
      </c>
      <c r="D159" s="67">
        <v>147</v>
      </c>
      <c r="E159" s="68" t="s">
        <v>241</v>
      </c>
      <c r="F159" s="69">
        <v>220.58</v>
      </c>
      <c r="G159" s="57"/>
      <c r="H159" s="70"/>
      <c r="I159" s="58" t="s">
        <v>40</v>
      </c>
      <c r="J159" s="59">
        <f t="shared" si="30"/>
        <v>1</v>
      </c>
      <c r="K159" s="60" t="s">
        <v>64</v>
      </c>
      <c r="L159" s="60" t="s">
        <v>7</v>
      </c>
      <c r="M159" s="71"/>
      <c r="N159" s="57"/>
      <c r="O159" s="57"/>
      <c r="P159" s="61"/>
      <c r="Q159" s="57"/>
      <c r="R159" s="57"/>
      <c r="S159" s="61"/>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72">
        <f t="shared" si="29"/>
        <v>32425.260000000002</v>
      </c>
      <c r="BB159" s="73">
        <f t="shared" si="31"/>
        <v>32425.260000000002</v>
      </c>
      <c r="BC159" s="74" t="str">
        <f t="shared" si="32"/>
        <v>INR  Thirty Two Thousand Four Hundred &amp; Twenty Five  and Paise Twenty Six Only</v>
      </c>
      <c r="BD159" s="75"/>
      <c r="BE159" s="81">
        <v>5142</v>
      </c>
      <c r="BF159" s="81">
        <f t="shared" si="33"/>
        <v>5816.63</v>
      </c>
      <c r="BG159" s="81">
        <f t="shared" si="34"/>
        <v>755874</v>
      </c>
      <c r="HS159" s="22"/>
      <c r="HT159" s="22"/>
      <c r="HU159" s="22"/>
      <c r="HV159" s="22"/>
      <c r="HW159" s="22"/>
    </row>
    <row r="160" spans="1:231" s="21" customFormat="1" ht="62.25" customHeight="1">
      <c r="A160" s="65">
        <v>148</v>
      </c>
      <c r="B160" s="66" t="s">
        <v>407</v>
      </c>
      <c r="C160" s="63" t="s">
        <v>179</v>
      </c>
      <c r="D160" s="67">
        <v>147</v>
      </c>
      <c r="E160" s="68" t="s">
        <v>241</v>
      </c>
      <c r="F160" s="69">
        <v>135.74</v>
      </c>
      <c r="G160" s="57"/>
      <c r="H160" s="70"/>
      <c r="I160" s="58" t="s">
        <v>40</v>
      </c>
      <c r="J160" s="59">
        <f aca="true" t="shared" si="35" ref="J160:J170">IF(I160="Less(-)",-1,1)</f>
        <v>1</v>
      </c>
      <c r="K160" s="60" t="s">
        <v>64</v>
      </c>
      <c r="L160" s="60" t="s">
        <v>7</v>
      </c>
      <c r="M160" s="71"/>
      <c r="N160" s="57"/>
      <c r="O160" s="57"/>
      <c r="P160" s="61"/>
      <c r="Q160" s="57"/>
      <c r="R160" s="57"/>
      <c r="S160" s="61"/>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72">
        <f t="shared" si="29"/>
        <v>19953.780000000002</v>
      </c>
      <c r="BB160" s="73">
        <f t="shared" si="31"/>
        <v>19953.780000000002</v>
      </c>
      <c r="BC160" s="74" t="str">
        <f aca="true" t="shared" si="36" ref="BC160:BC170">SpellNumber(L160,BB160)</f>
        <v>INR  Nineteen Thousand Nine Hundred &amp; Fifty Three  and Paise Seventy Eight Only</v>
      </c>
      <c r="BD160" s="75"/>
      <c r="BE160" s="81">
        <v>5253</v>
      </c>
      <c r="BF160" s="81">
        <f t="shared" si="33"/>
        <v>5942.19</v>
      </c>
      <c r="BG160" s="81">
        <f t="shared" si="34"/>
        <v>772191</v>
      </c>
      <c r="HS160" s="22"/>
      <c r="HT160" s="22"/>
      <c r="HU160" s="22"/>
      <c r="HV160" s="22"/>
      <c r="HW160" s="22"/>
    </row>
    <row r="161" spans="1:231" s="21" customFormat="1" ht="62.25" customHeight="1">
      <c r="A161" s="32">
        <v>149</v>
      </c>
      <c r="B161" s="66" t="s">
        <v>408</v>
      </c>
      <c r="C161" s="63" t="s">
        <v>201</v>
      </c>
      <c r="D161" s="67">
        <v>147</v>
      </c>
      <c r="E161" s="68" t="s">
        <v>241</v>
      </c>
      <c r="F161" s="69">
        <v>166.29</v>
      </c>
      <c r="G161" s="57"/>
      <c r="H161" s="70"/>
      <c r="I161" s="58" t="s">
        <v>40</v>
      </c>
      <c r="J161" s="59">
        <f t="shared" si="35"/>
        <v>1</v>
      </c>
      <c r="K161" s="60" t="s">
        <v>64</v>
      </c>
      <c r="L161" s="60" t="s">
        <v>7</v>
      </c>
      <c r="M161" s="71"/>
      <c r="N161" s="57"/>
      <c r="O161" s="57"/>
      <c r="P161" s="61"/>
      <c r="Q161" s="57"/>
      <c r="R161" s="57"/>
      <c r="S161" s="61"/>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72">
        <f t="shared" si="29"/>
        <v>24444.629999999997</v>
      </c>
      <c r="BB161" s="73">
        <f t="shared" si="31"/>
        <v>24444.629999999997</v>
      </c>
      <c r="BC161" s="74" t="str">
        <f t="shared" si="36"/>
        <v>INR  Twenty Four Thousand Four Hundred &amp; Forty Four  and Paise Sixty Three Only</v>
      </c>
      <c r="BD161" s="75"/>
      <c r="BE161" s="81">
        <v>5364</v>
      </c>
      <c r="BF161" s="81">
        <f t="shared" si="33"/>
        <v>6067.76</v>
      </c>
      <c r="BG161" s="81">
        <f t="shared" si="34"/>
        <v>788508</v>
      </c>
      <c r="HS161" s="22"/>
      <c r="HT161" s="22"/>
      <c r="HU161" s="22"/>
      <c r="HV161" s="22"/>
      <c r="HW161" s="22"/>
    </row>
    <row r="162" spans="1:231" s="21" customFormat="1" ht="58.5" customHeight="1">
      <c r="A162" s="65">
        <v>150</v>
      </c>
      <c r="B162" s="66" t="s">
        <v>409</v>
      </c>
      <c r="C162" s="63" t="s">
        <v>202</v>
      </c>
      <c r="D162" s="67">
        <v>19</v>
      </c>
      <c r="E162" s="68" t="s">
        <v>241</v>
      </c>
      <c r="F162" s="69">
        <v>37.33</v>
      </c>
      <c r="G162" s="57"/>
      <c r="H162" s="70"/>
      <c r="I162" s="58" t="s">
        <v>40</v>
      </c>
      <c r="J162" s="59">
        <f t="shared" si="35"/>
        <v>1</v>
      </c>
      <c r="K162" s="60" t="s">
        <v>64</v>
      </c>
      <c r="L162" s="60" t="s">
        <v>7</v>
      </c>
      <c r="M162" s="71"/>
      <c r="N162" s="57"/>
      <c r="O162" s="57"/>
      <c r="P162" s="61"/>
      <c r="Q162" s="57"/>
      <c r="R162" s="57"/>
      <c r="S162" s="61"/>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72">
        <f t="shared" si="29"/>
        <v>709.27</v>
      </c>
      <c r="BB162" s="73">
        <f t="shared" si="31"/>
        <v>709.27</v>
      </c>
      <c r="BC162" s="74" t="str">
        <f t="shared" si="36"/>
        <v>INR  Seven Hundred &amp; Nine  and Paise Twenty Seven Only</v>
      </c>
      <c r="BD162" s="75"/>
      <c r="BE162" s="81">
        <v>5475</v>
      </c>
      <c r="BF162" s="81">
        <f t="shared" si="33"/>
        <v>6193.32</v>
      </c>
      <c r="BG162" s="81">
        <f t="shared" si="34"/>
        <v>104025</v>
      </c>
      <c r="HS162" s="22"/>
      <c r="HT162" s="22"/>
      <c r="HU162" s="22"/>
      <c r="HV162" s="22"/>
      <c r="HW162" s="22"/>
    </row>
    <row r="163" spans="1:231" s="21" customFormat="1" ht="59.25" customHeight="1">
      <c r="A163" s="32">
        <v>151</v>
      </c>
      <c r="B163" s="66" t="s">
        <v>410</v>
      </c>
      <c r="C163" s="63" t="s">
        <v>203</v>
      </c>
      <c r="D163" s="67">
        <v>295</v>
      </c>
      <c r="E163" s="68" t="s">
        <v>241</v>
      </c>
      <c r="F163" s="69">
        <v>23.76</v>
      </c>
      <c r="G163" s="57"/>
      <c r="H163" s="70"/>
      <c r="I163" s="58" t="s">
        <v>40</v>
      </c>
      <c r="J163" s="59">
        <f t="shared" si="35"/>
        <v>1</v>
      </c>
      <c r="K163" s="60" t="s">
        <v>64</v>
      </c>
      <c r="L163" s="60" t="s">
        <v>7</v>
      </c>
      <c r="M163" s="71"/>
      <c r="N163" s="57"/>
      <c r="O163" s="57"/>
      <c r="P163" s="61"/>
      <c r="Q163" s="57"/>
      <c r="R163" s="57"/>
      <c r="S163" s="61"/>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72">
        <f t="shared" si="29"/>
        <v>7009.200000000001</v>
      </c>
      <c r="BB163" s="73">
        <f t="shared" si="31"/>
        <v>7009.200000000001</v>
      </c>
      <c r="BC163" s="74" t="str">
        <f t="shared" si="36"/>
        <v>INR  Seven Thousand  &amp;Nine  and Paise Twenty Only</v>
      </c>
      <c r="BD163" s="75"/>
      <c r="BE163" s="81">
        <v>676</v>
      </c>
      <c r="BF163" s="81">
        <f t="shared" si="33"/>
        <v>764.69</v>
      </c>
      <c r="BG163" s="81">
        <f t="shared" si="34"/>
        <v>199420</v>
      </c>
      <c r="HS163" s="22"/>
      <c r="HT163" s="22"/>
      <c r="HU163" s="22"/>
      <c r="HV163" s="22"/>
      <c r="HW163" s="22"/>
    </row>
    <row r="164" spans="1:231" s="21" customFormat="1" ht="170.25" customHeight="1">
      <c r="A164" s="65">
        <v>152</v>
      </c>
      <c r="B164" s="66" t="s">
        <v>411</v>
      </c>
      <c r="C164" s="63" t="s">
        <v>204</v>
      </c>
      <c r="D164" s="67">
        <v>220</v>
      </c>
      <c r="E164" s="68" t="s">
        <v>240</v>
      </c>
      <c r="F164" s="69">
        <v>64.48</v>
      </c>
      <c r="G164" s="57"/>
      <c r="H164" s="70"/>
      <c r="I164" s="58" t="s">
        <v>40</v>
      </c>
      <c r="J164" s="59">
        <f t="shared" si="35"/>
        <v>1</v>
      </c>
      <c r="K164" s="60" t="s">
        <v>64</v>
      </c>
      <c r="L164" s="60" t="s">
        <v>7</v>
      </c>
      <c r="M164" s="71"/>
      <c r="N164" s="57"/>
      <c r="O164" s="57"/>
      <c r="P164" s="61"/>
      <c r="Q164" s="57"/>
      <c r="R164" s="57"/>
      <c r="S164" s="61"/>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72">
        <f t="shared" si="29"/>
        <v>14185.6</v>
      </c>
      <c r="BB164" s="73">
        <f t="shared" si="31"/>
        <v>14185.6</v>
      </c>
      <c r="BC164" s="74" t="str">
        <f t="shared" si="36"/>
        <v>INR  Fourteen Thousand One Hundred &amp; Eighty Five  and Paise Sixty Only</v>
      </c>
      <c r="BD164" s="75"/>
      <c r="BE164" s="81">
        <v>688</v>
      </c>
      <c r="BF164" s="81">
        <f t="shared" si="33"/>
        <v>778.27</v>
      </c>
      <c r="BG164" s="81">
        <f t="shared" si="34"/>
        <v>151360</v>
      </c>
      <c r="HS164" s="22"/>
      <c r="HT164" s="22"/>
      <c r="HU164" s="22"/>
      <c r="HV164" s="22"/>
      <c r="HW164" s="22"/>
    </row>
    <row r="165" spans="1:231" s="21" customFormat="1" ht="170.25" customHeight="1">
      <c r="A165" s="32">
        <v>153</v>
      </c>
      <c r="B165" s="66" t="s">
        <v>412</v>
      </c>
      <c r="C165" s="63" t="s">
        <v>205</v>
      </c>
      <c r="D165" s="67">
        <v>210</v>
      </c>
      <c r="E165" s="68" t="s">
        <v>240</v>
      </c>
      <c r="F165" s="69">
        <v>95.02</v>
      </c>
      <c r="G165" s="57"/>
      <c r="H165" s="70"/>
      <c r="I165" s="58" t="s">
        <v>40</v>
      </c>
      <c r="J165" s="59">
        <f t="shared" si="35"/>
        <v>1</v>
      </c>
      <c r="K165" s="60" t="s">
        <v>64</v>
      </c>
      <c r="L165" s="60" t="s">
        <v>7</v>
      </c>
      <c r="M165" s="71"/>
      <c r="N165" s="57"/>
      <c r="O165" s="57"/>
      <c r="P165" s="61"/>
      <c r="Q165" s="57"/>
      <c r="R165" s="57"/>
      <c r="S165" s="61"/>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72">
        <f t="shared" si="29"/>
        <v>19954.2</v>
      </c>
      <c r="BB165" s="73">
        <f t="shared" si="31"/>
        <v>19954.2</v>
      </c>
      <c r="BC165" s="74" t="str">
        <f t="shared" si="36"/>
        <v>INR  Nineteen Thousand Nine Hundred &amp; Fifty Four  and Paise Twenty Only</v>
      </c>
      <c r="BD165" s="75"/>
      <c r="BE165" s="81">
        <v>700</v>
      </c>
      <c r="BF165" s="81">
        <f t="shared" si="33"/>
        <v>791.84</v>
      </c>
      <c r="BG165" s="81">
        <f t="shared" si="34"/>
        <v>147000</v>
      </c>
      <c r="HS165" s="22"/>
      <c r="HT165" s="22"/>
      <c r="HU165" s="22"/>
      <c r="HV165" s="22"/>
      <c r="HW165" s="22"/>
    </row>
    <row r="166" spans="1:231" s="21" customFormat="1" ht="72.75" customHeight="1">
      <c r="A166" s="65">
        <v>154</v>
      </c>
      <c r="B166" s="66" t="s">
        <v>413</v>
      </c>
      <c r="C166" s="63" t="s">
        <v>206</v>
      </c>
      <c r="D166" s="67">
        <v>13</v>
      </c>
      <c r="E166" s="68" t="s">
        <v>241</v>
      </c>
      <c r="F166" s="69">
        <v>3245.41</v>
      </c>
      <c r="G166" s="57"/>
      <c r="H166" s="70"/>
      <c r="I166" s="58" t="s">
        <v>40</v>
      </c>
      <c r="J166" s="59">
        <f t="shared" si="35"/>
        <v>1</v>
      </c>
      <c r="K166" s="60" t="s">
        <v>64</v>
      </c>
      <c r="L166" s="60" t="s">
        <v>7</v>
      </c>
      <c r="M166" s="71"/>
      <c r="N166" s="57"/>
      <c r="O166" s="57"/>
      <c r="P166" s="61"/>
      <c r="Q166" s="57"/>
      <c r="R166" s="57"/>
      <c r="S166" s="61"/>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72">
        <f t="shared" si="29"/>
        <v>42190.33</v>
      </c>
      <c r="BB166" s="73">
        <f t="shared" si="31"/>
        <v>42190.33</v>
      </c>
      <c r="BC166" s="74" t="str">
        <f t="shared" si="36"/>
        <v>INR  Forty Two Thousand One Hundred &amp; Ninety  and Paise Thirty Three Only</v>
      </c>
      <c r="BD166" s="75"/>
      <c r="BE166" s="81">
        <v>712</v>
      </c>
      <c r="BF166" s="81">
        <f t="shared" si="33"/>
        <v>805.41</v>
      </c>
      <c r="BG166" s="81">
        <f t="shared" si="34"/>
        <v>9256</v>
      </c>
      <c r="HS166" s="22"/>
      <c r="HT166" s="22"/>
      <c r="HU166" s="22"/>
      <c r="HV166" s="22"/>
      <c r="HW166" s="22"/>
    </row>
    <row r="167" spans="1:231" s="21" customFormat="1" ht="33.75" customHeight="1">
      <c r="A167" s="32">
        <v>155</v>
      </c>
      <c r="B167" s="66" t="s">
        <v>414</v>
      </c>
      <c r="C167" s="63" t="s">
        <v>207</v>
      </c>
      <c r="D167" s="67">
        <v>64</v>
      </c>
      <c r="E167" s="68" t="s">
        <v>241</v>
      </c>
      <c r="F167" s="69">
        <v>96.15</v>
      </c>
      <c r="G167" s="57"/>
      <c r="H167" s="70"/>
      <c r="I167" s="58" t="s">
        <v>40</v>
      </c>
      <c r="J167" s="59">
        <f t="shared" si="35"/>
        <v>1</v>
      </c>
      <c r="K167" s="60" t="s">
        <v>64</v>
      </c>
      <c r="L167" s="60" t="s">
        <v>7</v>
      </c>
      <c r="M167" s="71"/>
      <c r="N167" s="57"/>
      <c r="O167" s="57"/>
      <c r="P167" s="61"/>
      <c r="Q167" s="57"/>
      <c r="R167" s="57"/>
      <c r="S167" s="61"/>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72">
        <f t="shared" si="29"/>
        <v>6153.6</v>
      </c>
      <c r="BB167" s="73">
        <f t="shared" si="31"/>
        <v>6153.6</v>
      </c>
      <c r="BC167" s="74" t="str">
        <f t="shared" si="36"/>
        <v>INR  Six Thousand One Hundred &amp; Fifty Three  and Paise Sixty Only</v>
      </c>
      <c r="BD167" s="75"/>
      <c r="BE167" s="81">
        <v>178</v>
      </c>
      <c r="BF167" s="81">
        <f t="shared" si="33"/>
        <v>201.35</v>
      </c>
      <c r="BG167" s="81">
        <f t="shared" si="34"/>
        <v>11392</v>
      </c>
      <c r="HS167" s="22"/>
      <c r="HT167" s="22"/>
      <c r="HU167" s="22"/>
      <c r="HV167" s="22"/>
      <c r="HW167" s="22"/>
    </row>
    <row r="168" spans="1:231" s="21" customFormat="1" ht="35.25" customHeight="1">
      <c r="A168" s="65">
        <v>156</v>
      </c>
      <c r="B168" s="66" t="s">
        <v>415</v>
      </c>
      <c r="C168" s="63" t="s">
        <v>208</v>
      </c>
      <c r="D168" s="67">
        <v>60</v>
      </c>
      <c r="E168" s="68" t="s">
        <v>241</v>
      </c>
      <c r="F168" s="69">
        <v>115.38</v>
      </c>
      <c r="G168" s="57"/>
      <c r="H168" s="70"/>
      <c r="I168" s="58" t="s">
        <v>40</v>
      </c>
      <c r="J168" s="59">
        <f t="shared" si="35"/>
        <v>1</v>
      </c>
      <c r="K168" s="60" t="s">
        <v>64</v>
      </c>
      <c r="L168" s="60" t="s">
        <v>7</v>
      </c>
      <c r="M168" s="71"/>
      <c r="N168" s="57"/>
      <c r="O168" s="57"/>
      <c r="P168" s="61"/>
      <c r="Q168" s="57"/>
      <c r="R168" s="57"/>
      <c r="S168" s="61"/>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72">
        <f t="shared" si="29"/>
        <v>6922.799999999999</v>
      </c>
      <c r="BB168" s="73">
        <f t="shared" si="31"/>
        <v>6922.799999999999</v>
      </c>
      <c r="BC168" s="74" t="str">
        <f t="shared" si="36"/>
        <v>INR  Six Thousand Nine Hundred &amp; Twenty Two  and Paise Eighty Only</v>
      </c>
      <c r="BD168" s="75"/>
      <c r="BE168" s="81">
        <v>21</v>
      </c>
      <c r="BF168" s="81">
        <f t="shared" si="33"/>
        <v>23.76</v>
      </c>
      <c r="BG168" s="81">
        <f t="shared" si="34"/>
        <v>1260</v>
      </c>
      <c r="HS168" s="22"/>
      <c r="HT168" s="22"/>
      <c r="HU168" s="22"/>
      <c r="HV168" s="22"/>
      <c r="HW168" s="22"/>
    </row>
    <row r="169" spans="1:231" s="21" customFormat="1" ht="33" customHeight="1">
      <c r="A169" s="32">
        <v>157</v>
      </c>
      <c r="B169" s="66" t="s">
        <v>416</v>
      </c>
      <c r="C169" s="63" t="s">
        <v>209</v>
      </c>
      <c r="D169" s="67">
        <v>46</v>
      </c>
      <c r="E169" s="68" t="s">
        <v>241</v>
      </c>
      <c r="F169" s="69">
        <v>252.26</v>
      </c>
      <c r="G169" s="57"/>
      <c r="H169" s="70"/>
      <c r="I169" s="58" t="s">
        <v>40</v>
      </c>
      <c r="J169" s="59">
        <f t="shared" si="35"/>
        <v>1</v>
      </c>
      <c r="K169" s="60" t="s">
        <v>64</v>
      </c>
      <c r="L169" s="60" t="s">
        <v>7</v>
      </c>
      <c r="M169" s="71"/>
      <c r="N169" s="57"/>
      <c r="O169" s="57"/>
      <c r="P169" s="61"/>
      <c r="Q169" s="57"/>
      <c r="R169" s="57"/>
      <c r="S169" s="61"/>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72">
        <f>total_amount_ba($B$2,$D$2,D169,F169,J169,K169,M169)</f>
        <v>11603.96</v>
      </c>
      <c r="BB169" s="73">
        <f>BA169+SUM(N169:AZ169)</f>
        <v>11603.96</v>
      </c>
      <c r="BC169" s="74" t="str">
        <f t="shared" si="36"/>
        <v>INR  Eleven Thousand Six Hundred &amp; Three  and Paise Ninety Six Only</v>
      </c>
      <c r="BD169" s="75"/>
      <c r="BE169" s="81">
        <v>10</v>
      </c>
      <c r="BF169" s="81">
        <f>ROUND(BE169*1.12*1.01,2)</f>
        <v>11.31</v>
      </c>
      <c r="BG169" s="81">
        <f>D169*BE169</f>
        <v>460</v>
      </c>
      <c r="HS169" s="22">
        <v>2</v>
      </c>
      <c r="HT169" s="22" t="s">
        <v>35</v>
      </c>
      <c r="HU169" s="22" t="s">
        <v>46</v>
      </c>
      <c r="HV169" s="22">
        <v>10</v>
      </c>
      <c r="HW169" s="22" t="s">
        <v>39</v>
      </c>
    </row>
    <row r="170" spans="1:231" s="21" customFormat="1" ht="31.5" customHeight="1">
      <c r="A170" s="65">
        <v>158</v>
      </c>
      <c r="B170" s="66" t="s">
        <v>417</v>
      </c>
      <c r="C170" s="63" t="s">
        <v>210</v>
      </c>
      <c r="D170" s="67">
        <v>46</v>
      </c>
      <c r="E170" s="68" t="s">
        <v>241</v>
      </c>
      <c r="F170" s="69">
        <v>152.71</v>
      </c>
      <c r="G170" s="57"/>
      <c r="H170" s="70"/>
      <c r="I170" s="58" t="s">
        <v>40</v>
      </c>
      <c r="J170" s="59">
        <f t="shared" si="35"/>
        <v>1</v>
      </c>
      <c r="K170" s="60" t="s">
        <v>64</v>
      </c>
      <c r="L170" s="60" t="s">
        <v>7</v>
      </c>
      <c r="M170" s="71"/>
      <c r="N170" s="57"/>
      <c r="O170" s="57"/>
      <c r="P170" s="61"/>
      <c r="Q170" s="57"/>
      <c r="R170" s="57"/>
      <c r="S170" s="61"/>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72">
        <f aca="true" t="shared" si="37" ref="BA170:BA199">total_amount_ba($B$2,$D$2,D170,F170,J170,K170,M170)</f>
        <v>7024.660000000001</v>
      </c>
      <c r="BB170" s="73">
        <f>BA170+SUM(N170:AZ170)</f>
        <v>7024.660000000001</v>
      </c>
      <c r="BC170" s="74" t="str">
        <f t="shared" si="36"/>
        <v>INR  Seven Thousand  &amp;Twenty Four  and Paise Sixty Six Only</v>
      </c>
      <c r="BD170" s="75"/>
      <c r="BE170" s="81">
        <v>119.27</v>
      </c>
      <c r="BF170" s="81">
        <f>ROUND(BE170*1.12*1.01,2)</f>
        <v>134.92</v>
      </c>
      <c r="BG170" s="81">
        <f>D170*BE170</f>
        <v>5486.42</v>
      </c>
      <c r="HS170" s="22">
        <v>2</v>
      </c>
      <c r="HT170" s="22" t="s">
        <v>35</v>
      </c>
      <c r="HU170" s="22" t="s">
        <v>46</v>
      </c>
      <c r="HV170" s="22">
        <v>10</v>
      </c>
      <c r="HW170" s="22" t="s">
        <v>39</v>
      </c>
    </row>
    <row r="171" spans="1:231" s="21" customFormat="1" ht="58.5" customHeight="1">
      <c r="A171" s="32">
        <v>159</v>
      </c>
      <c r="B171" s="66" t="s">
        <v>418</v>
      </c>
      <c r="C171" s="63" t="s">
        <v>211</v>
      </c>
      <c r="D171" s="67">
        <v>7</v>
      </c>
      <c r="E171" s="68" t="s">
        <v>241</v>
      </c>
      <c r="F171" s="69">
        <v>11802.94</v>
      </c>
      <c r="G171" s="57"/>
      <c r="H171" s="70"/>
      <c r="I171" s="58" t="s">
        <v>40</v>
      </c>
      <c r="J171" s="59">
        <f aca="true" t="shared" si="38" ref="J171:J190">IF(I171="Less(-)",-1,1)</f>
        <v>1</v>
      </c>
      <c r="K171" s="60" t="s">
        <v>64</v>
      </c>
      <c r="L171" s="60" t="s">
        <v>7</v>
      </c>
      <c r="M171" s="71"/>
      <c r="N171" s="57"/>
      <c r="O171" s="57"/>
      <c r="P171" s="61"/>
      <c r="Q171" s="57"/>
      <c r="R171" s="57"/>
      <c r="S171" s="61"/>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72">
        <f t="shared" si="37"/>
        <v>82620.58</v>
      </c>
      <c r="BB171" s="73">
        <f aca="true" t="shared" si="39" ref="BB171:BB199">BA171+SUM(N171:AZ171)</f>
        <v>82620.58</v>
      </c>
      <c r="BC171" s="74" t="str">
        <f aca="true" t="shared" si="40" ref="BC171:BC190">SpellNumber(L171,BB171)</f>
        <v>INR  Eighty Two Thousand Six Hundred &amp; Twenty  and Paise Fifty Eight Only</v>
      </c>
      <c r="BD171" s="75"/>
      <c r="BE171" s="81">
        <v>192.38</v>
      </c>
      <c r="BF171" s="81">
        <f>ROUND(BE171*1.12*1.01,2)</f>
        <v>217.62</v>
      </c>
      <c r="BG171" s="81">
        <f>D171*BE171</f>
        <v>1346.6599999999999</v>
      </c>
      <c r="HS171" s="22">
        <v>3</v>
      </c>
      <c r="HT171" s="22" t="s">
        <v>48</v>
      </c>
      <c r="HU171" s="22" t="s">
        <v>49</v>
      </c>
      <c r="HV171" s="22">
        <v>10</v>
      </c>
      <c r="HW171" s="22" t="s">
        <v>39</v>
      </c>
    </row>
    <row r="172" spans="1:231" s="21" customFormat="1" ht="30.75" customHeight="1">
      <c r="A172" s="65">
        <v>160</v>
      </c>
      <c r="B172" s="66" t="s">
        <v>419</v>
      </c>
      <c r="C172" s="63" t="s">
        <v>212</v>
      </c>
      <c r="D172" s="67">
        <v>7</v>
      </c>
      <c r="E172" s="68" t="s">
        <v>241</v>
      </c>
      <c r="F172" s="69">
        <v>337.1</v>
      </c>
      <c r="G172" s="57"/>
      <c r="H172" s="70"/>
      <c r="I172" s="58" t="s">
        <v>40</v>
      </c>
      <c r="J172" s="59">
        <f t="shared" si="38"/>
        <v>1</v>
      </c>
      <c r="K172" s="60" t="s">
        <v>64</v>
      </c>
      <c r="L172" s="60" t="s">
        <v>7</v>
      </c>
      <c r="M172" s="71"/>
      <c r="N172" s="57"/>
      <c r="O172" s="57"/>
      <c r="P172" s="61"/>
      <c r="Q172" s="57"/>
      <c r="R172" s="57"/>
      <c r="S172" s="61"/>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72">
        <f t="shared" si="37"/>
        <v>2359.7000000000003</v>
      </c>
      <c r="BB172" s="73">
        <f t="shared" si="39"/>
        <v>2359.7000000000003</v>
      </c>
      <c r="BC172" s="74" t="str">
        <f t="shared" si="40"/>
        <v>INR  Two Thousand Three Hundred &amp; Fifty Nine  and Paise Seventy Only</v>
      </c>
      <c r="BD172" s="75"/>
      <c r="BE172" s="81"/>
      <c r="BF172" s="81"/>
      <c r="BG172" s="81"/>
      <c r="BH172" s="83"/>
      <c r="HS172" s="22">
        <v>1.01</v>
      </c>
      <c r="HT172" s="22" t="s">
        <v>41</v>
      </c>
      <c r="HU172" s="22" t="s">
        <v>36</v>
      </c>
      <c r="HV172" s="22">
        <v>123.223</v>
      </c>
      <c r="HW172" s="22" t="s">
        <v>39</v>
      </c>
    </row>
    <row r="173" spans="1:231" s="21" customFormat="1" ht="30.75" customHeight="1">
      <c r="A173" s="32">
        <v>161</v>
      </c>
      <c r="B173" s="66" t="s">
        <v>420</v>
      </c>
      <c r="C173" s="63" t="s">
        <v>213</v>
      </c>
      <c r="D173" s="67">
        <v>18</v>
      </c>
      <c r="E173" s="68" t="s">
        <v>241</v>
      </c>
      <c r="F173" s="69">
        <v>21.49</v>
      </c>
      <c r="G173" s="57"/>
      <c r="H173" s="70"/>
      <c r="I173" s="58" t="s">
        <v>40</v>
      </c>
      <c r="J173" s="59">
        <f t="shared" si="38"/>
        <v>1</v>
      </c>
      <c r="K173" s="60" t="s">
        <v>64</v>
      </c>
      <c r="L173" s="60" t="s">
        <v>7</v>
      </c>
      <c r="M173" s="71"/>
      <c r="N173" s="57"/>
      <c r="O173" s="57"/>
      <c r="P173" s="61"/>
      <c r="Q173" s="57"/>
      <c r="R173" s="57"/>
      <c r="S173" s="61"/>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72">
        <f t="shared" si="37"/>
        <v>386.82</v>
      </c>
      <c r="BB173" s="73">
        <f t="shared" si="39"/>
        <v>386.82</v>
      </c>
      <c r="BC173" s="74" t="str">
        <f t="shared" si="40"/>
        <v>INR  Three Hundred &amp; Eighty Six  and Paise Eighty Two Only</v>
      </c>
      <c r="BD173" s="75"/>
      <c r="BE173" s="81">
        <v>166</v>
      </c>
      <c r="BF173" s="81">
        <f aca="true" t="shared" si="41" ref="BF173:BF199">ROUND(BE173*1.12*1.01,2)</f>
        <v>187.78</v>
      </c>
      <c r="BG173" s="81">
        <f aca="true" t="shared" si="42" ref="BG173:BG199">D173*BE173</f>
        <v>2988</v>
      </c>
      <c r="HS173" s="22">
        <v>1.02</v>
      </c>
      <c r="HT173" s="22" t="s">
        <v>43</v>
      </c>
      <c r="HU173" s="22" t="s">
        <v>44</v>
      </c>
      <c r="HV173" s="22">
        <v>213</v>
      </c>
      <c r="HW173" s="22" t="s">
        <v>39</v>
      </c>
    </row>
    <row r="174" spans="1:231" s="21" customFormat="1" ht="267.75" customHeight="1">
      <c r="A174" s="65">
        <v>162</v>
      </c>
      <c r="B174" s="66" t="s">
        <v>421</v>
      </c>
      <c r="C174" s="63" t="s">
        <v>214</v>
      </c>
      <c r="D174" s="67">
        <v>13</v>
      </c>
      <c r="E174" s="68" t="s">
        <v>241</v>
      </c>
      <c r="F174" s="69">
        <v>7732.88</v>
      </c>
      <c r="G174" s="57"/>
      <c r="H174" s="70"/>
      <c r="I174" s="58" t="s">
        <v>40</v>
      </c>
      <c r="J174" s="59">
        <f t="shared" si="38"/>
        <v>1</v>
      </c>
      <c r="K174" s="60" t="s">
        <v>64</v>
      </c>
      <c r="L174" s="60" t="s">
        <v>7</v>
      </c>
      <c r="M174" s="71"/>
      <c r="N174" s="57"/>
      <c r="O174" s="57"/>
      <c r="P174" s="61"/>
      <c r="Q174" s="57"/>
      <c r="R174" s="57"/>
      <c r="S174" s="61"/>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72">
        <f t="shared" si="37"/>
        <v>100527.44</v>
      </c>
      <c r="BB174" s="73">
        <f t="shared" si="39"/>
        <v>100527.44</v>
      </c>
      <c r="BC174" s="74" t="str">
        <f t="shared" si="40"/>
        <v>INR  One Lakh Five Hundred &amp; Twenty Seven  and Paise Forty Four Only</v>
      </c>
      <c r="BD174" s="75"/>
      <c r="BE174" s="81">
        <v>431.31</v>
      </c>
      <c r="BF174" s="81">
        <f t="shared" si="41"/>
        <v>487.9</v>
      </c>
      <c r="BG174" s="81">
        <f t="shared" si="42"/>
        <v>5607.03</v>
      </c>
      <c r="HS174" s="22">
        <v>2</v>
      </c>
      <c r="HT174" s="22" t="s">
        <v>35</v>
      </c>
      <c r="HU174" s="22" t="s">
        <v>46</v>
      </c>
      <c r="HV174" s="22">
        <v>10</v>
      </c>
      <c r="HW174" s="22" t="s">
        <v>39</v>
      </c>
    </row>
    <row r="175" spans="1:231" s="21" customFormat="1" ht="311.25" customHeight="1">
      <c r="A175" s="32">
        <v>163</v>
      </c>
      <c r="B175" s="66" t="s">
        <v>422</v>
      </c>
      <c r="C175" s="63" t="s">
        <v>215</v>
      </c>
      <c r="D175" s="67">
        <v>1</v>
      </c>
      <c r="E175" s="68" t="s">
        <v>241</v>
      </c>
      <c r="F175" s="69">
        <v>123912.78</v>
      </c>
      <c r="G175" s="57"/>
      <c r="H175" s="70"/>
      <c r="I175" s="58" t="s">
        <v>40</v>
      </c>
      <c r="J175" s="59">
        <f t="shared" si="38"/>
        <v>1</v>
      </c>
      <c r="K175" s="60" t="s">
        <v>64</v>
      </c>
      <c r="L175" s="60" t="s">
        <v>7</v>
      </c>
      <c r="M175" s="71"/>
      <c r="N175" s="57"/>
      <c r="O175" s="57"/>
      <c r="P175" s="61"/>
      <c r="Q175" s="57"/>
      <c r="R175" s="57"/>
      <c r="S175" s="61"/>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72">
        <f t="shared" si="37"/>
        <v>123912.78</v>
      </c>
      <c r="BB175" s="73">
        <f t="shared" si="39"/>
        <v>123912.78</v>
      </c>
      <c r="BC175" s="74" t="str">
        <f t="shared" si="40"/>
        <v>INR  One Lakh Twenty Three Thousand Nine Hundred &amp; Twelve  and Paise Seventy Eight Only</v>
      </c>
      <c r="BD175" s="75"/>
      <c r="BE175" s="81">
        <v>322</v>
      </c>
      <c r="BF175" s="81">
        <f t="shared" si="41"/>
        <v>364.25</v>
      </c>
      <c r="BG175" s="81">
        <f t="shared" si="42"/>
        <v>322</v>
      </c>
      <c r="HS175" s="22">
        <v>2</v>
      </c>
      <c r="HT175" s="22" t="s">
        <v>35</v>
      </c>
      <c r="HU175" s="22" t="s">
        <v>46</v>
      </c>
      <c r="HV175" s="22">
        <v>10</v>
      </c>
      <c r="HW175" s="22" t="s">
        <v>39</v>
      </c>
    </row>
    <row r="176" spans="1:231" s="21" customFormat="1" ht="309.75" customHeight="1">
      <c r="A176" s="65">
        <v>164</v>
      </c>
      <c r="B176" s="66" t="s">
        <v>423</v>
      </c>
      <c r="C176" s="63" t="s">
        <v>216</v>
      </c>
      <c r="D176" s="67">
        <v>1</v>
      </c>
      <c r="E176" s="68" t="s">
        <v>241</v>
      </c>
      <c r="F176" s="69">
        <v>97992.46</v>
      </c>
      <c r="G176" s="57"/>
      <c r="H176" s="70"/>
      <c r="I176" s="58" t="s">
        <v>40</v>
      </c>
      <c r="J176" s="59">
        <f t="shared" si="38"/>
        <v>1</v>
      </c>
      <c r="K176" s="60" t="s">
        <v>64</v>
      </c>
      <c r="L176" s="60" t="s">
        <v>7</v>
      </c>
      <c r="M176" s="71"/>
      <c r="N176" s="57"/>
      <c r="O176" s="57"/>
      <c r="P176" s="61"/>
      <c r="Q176" s="57"/>
      <c r="R176" s="57"/>
      <c r="S176" s="61"/>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72">
        <f t="shared" si="37"/>
        <v>97992.46</v>
      </c>
      <c r="BB176" s="73">
        <f t="shared" si="39"/>
        <v>97992.46</v>
      </c>
      <c r="BC176" s="74" t="str">
        <f t="shared" si="40"/>
        <v>INR  Ninety Seven Thousand Nine Hundred &amp; Ninety Two  and Paise Forty Six Only</v>
      </c>
      <c r="BD176" s="75"/>
      <c r="BE176" s="81">
        <v>4339</v>
      </c>
      <c r="BF176" s="81">
        <f t="shared" si="41"/>
        <v>4908.28</v>
      </c>
      <c r="BG176" s="81">
        <f t="shared" si="42"/>
        <v>4339</v>
      </c>
      <c r="HS176" s="22">
        <v>2</v>
      </c>
      <c r="HT176" s="22" t="s">
        <v>35</v>
      </c>
      <c r="HU176" s="22" t="s">
        <v>46</v>
      </c>
      <c r="HV176" s="22">
        <v>10</v>
      </c>
      <c r="HW176" s="22" t="s">
        <v>39</v>
      </c>
    </row>
    <row r="177" spans="1:231" s="21" customFormat="1" ht="308.25" customHeight="1">
      <c r="A177" s="32">
        <v>165</v>
      </c>
      <c r="B177" s="66" t="s">
        <v>424</v>
      </c>
      <c r="C177" s="63" t="s">
        <v>217</v>
      </c>
      <c r="D177" s="67">
        <v>1</v>
      </c>
      <c r="E177" s="68" t="s">
        <v>241</v>
      </c>
      <c r="F177" s="69">
        <v>51960.54</v>
      </c>
      <c r="G177" s="57"/>
      <c r="H177" s="70"/>
      <c r="I177" s="58" t="s">
        <v>40</v>
      </c>
      <c r="J177" s="59">
        <f t="shared" si="38"/>
        <v>1</v>
      </c>
      <c r="K177" s="60" t="s">
        <v>64</v>
      </c>
      <c r="L177" s="60" t="s">
        <v>7</v>
      </c>
      <c r="M177" s="71"/>
      <c r="N177" s="57"/>
      <c r="O177" s="57"/>
      <c r="P177" s="61"/>
      <c r="Q177" s="57"/>
      <c r="R177" s="57"/>
      <c r="S177" s="61"/>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72">
        <f t="shared" si="37"/>
        <v>51960.54</v>
      </c>
      <c r="BB177" s="73">
        <f t="shared" si="39"/>
        <v>51960.54</v>
      </c>
      <c r="BC177" s="74" t="str">
        <f t="shared" si="40"/>
        <v>INR  Fifty One Thousand Nine Hundred &amp; Sixty  and Paise Fifty Four Only</v>
      </c>
      <c r="BD177" s="75"/>
      <c r="BE177" s="69">
        <v>5755</v>
      </c>
      <c r="BF177" s="81">
        <f t="shared" si="41"/>
        <v>6510.06</v>
      </c>
      <c r="BG177" s="81">
        <f t="shared" si="42"/>
        <v>5755</v>
      </c>
      <c r="HS177" s="22">
        <v>2</v>
      </c>
      <c r="HT177" s="22" t="s">
        <v>35</v>
      </c>
      <c r="HU177" s="22" t="s">
        <v>46</v>
      </c>
      <c r="HV177" s="22">
        <v>10</v>
      </c>
      <c r="HW177" s="22" t="s">
        <v>39</v>
      </c>
    </row>
    <row r="178" spans="1:231" s="21" customFormat="1" ht="297" customHeight="1">
      <c r="A178" s="65">
        <v>166</v>
      </c>
      <c r="B178" s="66" t="s">
        <v>425</v>
      </c>
      <c r="C178" s="63" t="s">
        <v>218</v>
      </c>
      <c r="D178" s="67">
        <v>4</v>
      </c>
      <c r="E178" s="68" t="s">
        <v>241</v>
      </c>
      <c r="F178" s="69">
        <v>17583.37</v>
      </c>
      <c r="G178" s="57"/>
      <c r="H178" s="70"/>
      <c r="I178" s="58" t="s">
        <v>40</v>
      </c>
      <c r="J178" s="59">
        <f t="shared" si="38"/>
        <v>1</v>
      </c>
      <c r="K178" s="60" t="s">
        <v>64</v>
      </c>
      <c r="L178" s="60" t="s">
        <v>7</v>
      </c>
      <c r="M178" s="71"/>
      <c r="N178" s="57"/>
      <c r="O178" s="57"/>
      <c r="P178" s="61"/>
      <c r="Q178" s="57"/>
      <c r="R178" s="57"/>
      <c r="S178" s="61"/>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72">
        <f t="shared" si="37"/>
        <v>70333.48</v>
      </c>
      <c r="BB178" s="73">
        <f t="shared" si="39"/>
        <v>70333.48</v>
      </c>
      <c r="BC178" s="74" t="str">
        <f t="shared" si="40"/>
        <v>INR  Seventy Thousand Three Hundred &amp; Thirty Three  and Paise Forty Eight Only</v>
      </c>
      <c r="BD178" s="75"/>
      <c r="BE178" s="69">
        <v>5850</v>
      </c>
      <c r="BF178" s="81">
        <f t="shared" si="41"/>
        <v>6617.52</v>
      </c>
      <c r="BG178" s="81">
        <f t="shared" si="42"/>
        <v>23400</v>
      </c>
      <c r="HS178" s="22">
        <v>3</v>
      </c>
      <c r="HT178" s="22" t="s">
        <v>48</v>
      </c>
      <c r="HU178" s="22" t="s">
        <v>49</v>
      </c>
      <c r="HV178" s="22">
        <v>10</v>
      </c>
      <c r="HW178" s="22" t="s">
        <v>39</v>
      </c>
    </row>
    <row r="179" spans="1:231" s="21" customFormat="1" ht="159" customHeight="1">
      <c r="A179" s="32">
        <v>167</v>
      </c>
      <c r="B179" s="66" t="s">
        <v>426</v>
      </c>
      <c r="C179" s="63" t="s">
        <v>219</v>
      </c>
      <c r="D179" s="67">
        <v>40</v>
      </c>
      <c r="E179" s="68" t="s">
        <v>242</v>
      </c>
      <c r="F179" s="69">
        <v>774.87</v>
      </c>
      <c r="G179" s="57"/>
      <c r="H179" s="70"/>
      <c r="I179" s="58" t="s">
        <v>40</v>
      </c>
      <c r="J179" s="59">
        <f t="shared" si="38"/>
        <v>1</v>
      </c>
      <c r="K179" s="60" t="s">
        <v>64</v>
      </c>
      <c r="L179" s="60" t="s">
        <v>7</v>
      </c>
      <c r="M179" s="71"/>
      <c r="N179" s="57"/>
      <c r="O179" s="57"/>
      <c r="P179" s="61"/>
      <c r="Q179" s="57"/>
      <c r="R179" s="57"/>
      <c r="S179" s="61"/>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72">
        <f t="shared" si="37"/>
        <v>30994.8</v>
      </c>
      <c r="BB179" s="73">
        <f t="shared" si="39"/>
        <v>30994.8</v>
      </c>
      <c r="BC179" s="74" t="str">
        <f t="shared" si="40"/>
        <v>INR  Thirty Thousand Nine Hundred &amp; Ninety Four  and Paise Eighty Only</v>
      </c>
      <c r="BD179" s="75"/>
      <c r="BE179" s="69">
        <v>5945</v>
      </c>
      <c r="BF179" s="81">
        <f t="shared" si="41"/>
        <v>6724.98</v>
      </c>
      <c r="BG179" s="81">
        <f t="shared" si="42"/>
        <v>237800</v>
      </c>
      <c r="HS179" s="22">
        <v>1.01</v>
      </c>
      <c r="HT179" s="22" t="s">
        <v>41</v>
      </c>
      <c r="HU179" s="22" t="s">
        <v>36</v>
      </c>
      <c r="HV179" s="22">
        <v>123.223</v>
      </c>
      <c r="HW179" s="22" t="s">
        <v>39</v>
      </c>
    </row>
    <row r="180" spans="1:231" s="21" customFormat="1" ht="158.25" customHeight="1">
      <c r="A180" s="65">
        <v>168</v>
      </c>
      <c r="B180" s="66" t="s">
        <v>427</v>
      </c>
      <c r="C180" s="63" t="s">
        <v>220</v>
      </c>
      <c r="D180" s="67">
        <v>80</v>
      </c>
      <c r="E180" s="68" t="s">
        <v>242</v>
      </c>
      <c r="F180" s="69">
        <v>324.65</v>
      </c>
      <c r="G180" s="57"/>
      <c r="H180" s="70"/>
      <c r="I180" s="58" t="s">
        <v>40</v>
      </c>
      <c r="J180" s="59">
        <f t="shared" si="38"/>
        <v>1</v>
      </c>
      <c r="K180" s="60" t="s">
        <v>64</v>
      </c>
      <c r="L180" s="60" t="s">
        <v>7</v>
      </c>
      <c r="M180" s="71"/>
      <c r="N180" s="57"/>
      <c r="O180" s="57"/>
      <c r="P180" s="61"/>
      <c r="Q180" s="57"/>
      <c r="R180" s="57"/>
      <c r="S180" s="61"/>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72">
        <f t="shared" si="37"/>
        <v>25972</v>
      </c>
      <c r="BB180" s="73">
        <f t="shared" si="39"/>
        <v>25972</v>
      </c>
      <c r="BC180" s="74" t="str">
        <f t="shared" si="40"/>
        <v>INR  Twenty Five Thousand Nine Hundred &amp; Seventy Two  Only</v>
      </c>
      <c r="BD180" s="75"/>
      <c r="BE180" s="69">
        <v>6040</v>
      </c>
      <c r="BF180" s="81">
        <f t="shared" si="41"/>
        <v>6832.45</v>
      </c>
      <c r="BG180" s="81">
        <f t="shared" si="42"/>
        <v>483200</v>
      </c>
      <c r="HS180" s="22">
        <v>1.01</v>
      </c>
      <c r="HT180" s="22" t="s">
        <v>41</v>
      </c>
      <c r="HU180" s="22" t="s">
        <v>36</v>
      </c>
      <c r="HV180" s="22">
        <v>123.223</v>
      </c>
      <c r="HW180" s="22" t="s">
        <v>39</v>
      </c>
    </row>
    <row r="181" spans="1:231" s="21" customFormat="1" ht="58.5" customHeight="1">
      <c r="A181" s="32">
        <v>169</v>
      </c>
      <c r="B181" s="66" t="s">
        <v>428</v>
      </c>
      <c r="C181" s="63" t="s">
        <v>221</v>
      </c>
      <c r="D181" s="67">
        <v>50</v>
      </c>
      <c r="E181" s="68" t="s">
        <v>242</v>
      </c>
      <c r="F181" s="69">
        <v>653.83</v>
      </c>
      <c r="G181" s="57"/>
      <c r="H181" s="70"/>
      <c r="I181" s="58" t="s">
        <v>40</v>
      </c>
      <c r="J181" s="59">
        <f t="shared" si="38"/>
        <v>1</v>
      </c>
      <c r="K181" s="60" t="s">
        <v>64</v>
      </c>
      <c r="L181" s="60" t="s">
        <v>7</v>
      </c>
      <c r="M181" s="71"/>
      <c r="N181" s="57"/>
      <c r="O181" s="57"/>
      <c r="P181" s="61"/>
      <c r="Q181" s="57"/>
      <c r="R181" s="57"/>
      <c r="S181" s="61"/>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72">
        <f t="shared" si="37"/>
        <v>32691.500000000004</v>
      </c>
      <c r="BB181" s="73">
        <f t="shared" si="39"/>
        <v>32691.500000000004</v>
      </c>
      <c r="BC181" s="74" t="str">
        <f t="shared" si="40"/>
        <v>INR  Thirty Two Thousand Six Hundred &amp; Ninety One  and Paise Fifty Only</v>
      </c>
      <c r="BD181" s="75"/>
      <c r="BE181" s="81">
        <v>363</v>
      </c>
      <c r="BF181" s="81">
        <f t="shared" si="41"/>
        <v>410.63</v>
      </c>
      <c r="BG181" s="81">
        <f t="shared" si="42"/>
        <v>18150</v>
      </c>
      <c r="HS181" s="22"/>
      <c r="HT181" s="22"/>
      <c r="HU181" s="22"/>
      <c r="HV181" s="22"/>
      <c r="HW181" s="22"/>
    </row>
    <row r="182" spans="1:231" s="21" customFormat="1" ht="57.75" customHeight="1">
      <c r="A182" s="65">
        <v>170</v>
      </c>
      <c r="B182" s="66" t="s">
        <v>429</v>
      </c>
      <c r="C182" s="63" t="s">
        <v>222</v>
      </c>
      <c r="D182" s="67">
        <v>40</v>
      </c>
      <c r="E182" s="68" t="s">
        <v>242</v>
      </c>
      <c r="F182" s="69">
        <v>1606.3</v>
      </c>
      <c r="G182" s="57"/>
      <c r="H182" s="70"/>
      <c r="I182" s="58" t="s">
        <v>40</v>
      </c>
      <c r="J182" s="59">
        <f t="shared" si="38"/>
        <v>1</v>
      </c>
      <c r="K182" s="60" t="s">
        <v>64</v>
      </c>
      <c r="L182" s="60" t="s">
        <v>7</v>
      </c>
      <c r="M182" s="71"/>
      <c r="N182" s="57"/>
      <c r="O182" s="57"/>
      <c r="P182" s="61"/>
      <c r="Q182" s="57"/>
      <c r="R182" s="57"/>
      <c r="S182" s="61"/>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72">
        <f t="shared" si="37"/>
        <v>64252</v>
      </c>
      <c r="BB182" s="73">
        <f t="shared" si="39"/>
        <v>64252</v>
      </c>
      <c r="BC182" s="74" t="str">
        <f t="shared" si="40"/>
        <v>INR  Sixty Four Thousand Two Hundred &amp; Fifty Two  Only</v>
      </c>
      <c r="BD182" s="75"/>
      <c r="BE182" s="81">
        <v>381</v>
      </c>
      <c r="BF182" s="81">
        <f t="shared" si="41"/>
        <v>430.99</v>
      </c>
      <c r="BG182" s="81">
        <f t="shared" si="42"/>
        <v>15240</v>
      </c>
      <c r="HS182" s="22"/>
      <c r="HT182" s="22"/>
      <c r="HU182" s="22"/>
      <c r="HV182" s="22"/>
      <c r="HW182" s="22"/>
    </row>
    <row r="183" spans="1:231" s="21" customFormat="1" ht="43.5" customHeight="1">
      <c r="A183" s="32">
        <v>171</v>
      </c>
      <c r="B183" s="66" t="s">
        <v>430</v>
      </c>
      <c r="C183" s="63" t="s">
        <v>223</v>
      </c>
      <c r="D183" s="67">
        <v>30</v>
      </c>
      <c r="E183" s="68" t="s">
        <v>242</v>
      </c>
      <c r="F183" s="69">
        <v>556.55</v>
      </c>
      <c r="G183" s="57"/>
      <c r="H183" s="70"/>
      <c r="I183" s="58" t="s">
        <v>40</v>
      </c>
      <c r="J183" s="59">
        <f t="shared" si="38"/>
        <v>1</v>
      </c>
      <c r="K183" s="60" t="s">
        <v>64</v>
      </c>
      <c r="L183" s="60" t="s">
        <v>7</v>
      </c>
      <c r="M183" s="71"/>
      <c r="N183" s="57"/>
      <c r="O183" s="57"/>
      <c r="P183" s="61"/>
      <c r="Q183" s="57"/>
      <c r="R183" s="57"/>
      <c r="S183" s="61"/>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72">
        <f t="shared" si="37"/>
        <v>16696.5</v>
      </c>
      <c r="BB183" s="73">
        <f t="shared" si="39"/>
        <v>16696.5</v>
      </c>
      <c r="BC183" s="74" t="str">
        <f t="shared" si="40"/>
        <v>INR  Sixteen Thousand Six Hundred &amp; Ninety Six  and Paise Fifty Only</v>
      </c>
      <c r="BD183" s="75"/>
      <c r="BE183" s="81">
        <v>399</v>
      </c>
      <c r="BF183" s="81">
        <f t="shared" si="41"/>
        <v>451.35</v>
      </c>
      <c r="BG183" s="81">
        <f t="shared" si="42"/>
        <v>11970</v>
      </c>
      <c r="HS183" s="22"/>
      <c r="HT183" s="22"/>
      <c r="HU183" s="22"/>
      <c r="HV183" s="22"/>
      <c r="HW183" s="22"/>
    </row>
    <row r="184" spans="1:231" s="21" customFormat="1" ht="73.5" customHeight="1">
      <c r="A184" s="65">
        <v>172</v>
      </c>
      <c r="B184" s="66" t="s">
        <v>431</v>
      </c>
      <c r="C184" s="63" t="s">
        <v>224</v>
      </c>
      <c r="D184" s="67">
        <v>1</v>
      </c>
      <c r="E184" s="68" t="s">
        <v>432</v>
      </c>
      <c r="F184" s="69">
        <v>8526.99</v>
      </c>
      <c r="G184" s="57"/>
      <c r="H184" s="70"/>
      <c r="I184" s="58" t="s">
        <v>40</v>
      </c>
      <c r="J184" s="59">
        <f t="shared" si="38"/>
        <v>1</v>
      </c>
      <c r="K184" s="60" t="s">
        <v>64</v>
      </c>
      <c r="L184" s="60" t="s">
        <v>7</v>
      </c>
      <c r="M184" s="71"/>
      <c r="N184" s="57"/>
      <c r="O184" s="57"/>
      <c r="P184" s="61"/>
      <c r="Q184" s="57"/>
      <c r="R184" s="57"/>
      <c r="S184" s="61"/>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72">
        <f t="shared" si="37"/>
        <v>8526.99</v>
      </c>
      <c r="BB184" s="73">
        <f t="shared" si="39"/>
        <v>8526.99</v>
      </c>
      <c r="BC184" s="74" t="str">
        <f t="shared" si="40"/>
        <v>INR  Eight Thousand Five Hundred &amp; Twenty Six  and Paise Ninety Nine Only</v>
      </c>
      <c r="BD184" s="75"/>
      <c r="BE184" s="81">
        <v>417</v>
      </c>
      <c r="BF184" s="81">
        <f t="shared" si="41"/>
        <v>471.71</v>
      </c>
      <c r="BG184" s="81">
        <f t="shared" si="42"/>
        <v>417</v>
      </c>
      <c r="HS184" s="22"/>
      <c r="HT184" s="22"/>
      <c r="HU184" s="22"/>
      <c r="HV184" s="22"/>
      <c r="HW184" s="22"/>
    </row>
    <row r="185" spans="1:231" s="21" customFormat="1" ht="47.25" customHeight="1">
      <c r="A185" s="32">
        <v>173</v>
      </c>
      <c r="B185" s="66" t="s">
        <v>433</v>
      </c>
      <c r="C185" s="63" t="s">
        <v>225</v>
      </c>
      <c r="D185" s="67">
        <v>1</v>
      </c>
      <c r="E185" s="68" t="s">
        <v>434</v>
      </c>
      <c r="F185" s="69">
        <v>1036.18</v>
      </c>
      <c r="G185" s="57"/>
      <c r="H185" s="70"/>
      <c r="I185" s="58" t="s">
        <v>40</v>
      </c>
      <c r="J185" s="59">
        <f t="shared" si="38"/>
        <v>1</v>
      </c>
      <c r="K185" s="60" t="s">
        <v>64</v>
      </c>
      <c r="L185" s="60" t="s">
        <v>7</v>
      </c>
      <c r="M185" s="71"/>
      <c r="N185" s="57"/>
      <c r="O185" s="57"/>
      <c r="P185" s="61"/>
      <c r="Q185" s="57"/>
      <c r="R185" s="57"/>
      <c r="S185" s="61"/>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72">
        <f t="shared" si="37"/>
        <v>1036.18</v>
      </c>
      <c r="BB185" s="73">
        <f t="shared" si="39"/>
        <v>1036.18</v>
      </c>
      <c r="BC185" s="74" t="str">
        <f t="shared" si="40"/>
        <v>INR  One Thousand  &amp;Thirty Six  and Paise Eighteen Only</v>
      </c>
      <c r="BD185" s="75"/>
      <c r="BE185" s="69">
        <v>73743</v>
      </c>
      <c r="BF185" s="81">
        <f t="shared" si="41"/>
        <v>83418.08</v>
      </c>
      <c r="BG185" s="81">
        <f t="shared" si="42"/>
        <v>73743</v>
      </c>
      <c r="HS185" s="22"/>
      <c r="HT185" s="22"/>
      <c r="HU185" s="22"/>
      <c r="HV185" s="22"/>
      <c r="HW185" s="22"/>
    </row>
    <row r="186" spans="1:231" s="21" customFormat="1" ht="117" customHeight="1">
      <c r="A186" s="65">
        <v>174</v>
      </c>
      <c r="B186" s="66" t="s">
        <v>435</v>
      </c>
      <c r="C186" s="63" t="s">
        <v>226</v>
      </c>
      <c r="D186" s="67">
        <v>4</v>
      </c>
      <c r="E186" s="68" t="s">
        <v>436</v>
      </c>
      <c r="F186" s="69">
        <v>2295.2</v>
      </c>
      <c r="G186" s="57"/>
      <c r="H186" s="70"/>
      <c r="I186" s="58" t="s">
        <v>40</v>
      </c>
      <c r="J186" s="59">
        <f t="shared" si="38"/>
        <v>1</v>
      </c>
      <c r="K186" s="60" t="s">
        <v>64</v>
      </c>
      <c r="L186" s="60" t="s">
        <v>7</v>
      </c>
      <c r="M186" s="71"/>
      <c r="N186" s="57"/>
      <c r="O186" s="57"/>
      <c r="P186" s="61"/>
      <c r="Q186" s="57"/>
      <c r="R186" s="57"/>
      <c r="S186" s="61"/>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72">
        <f t="shared" si="37"/>
        <v>9180.8</v>
      </c>
      <c r="BB186" s="73">
        <f t="shared" si="39"/>
        <v>9180.8</v>
      </c>
      <c r="BC186" s="74" t="str">
        <f t="shared" si="40"/>
        <v>INR  Nine Thousand One Hundred &amp; Eighty  and Paise Eighty Only</v>
      </c>
      <c r="BD186" s="75"/>
      <c r="BE186" s="69">
        <v>74173</v>
      </c>
      <c r="BF186" s="81">
        <f t="shared" si="41"/>
        <v>83904.5</v>
      </c>
      <c r="BG186" s="81">
        <f t="shared" si="42"/>
        <v>296692</v>
      </c>
      <c r="HS186" s="22"/>
      <c r="HT186" s="22"/>
      <c r="HU186" s="22"/>
      <c r="HV186" s="22"/>
      <c r="HW186" s="22"/>
    </row>
    <row r="187" spans="1:231" s="21" customFormat="1" ht="60" customHeight="1">
      <c r="A187" s="32">
        <v>175</v>
      </c>
      <c r="B187" s="66" t="s">
        <v>437</v>
      </c>
      <c r="C187" s="63" t="s">
        <v>227</v>
      </c>
      <c r="D187" s="67">
        <v>2</v>
      </c>
      <c r="E187" s="68" t="s">
        <v>436</v>
      </c>
      <c r="F187" s="69">
        <v>471.71</v>
      </c>
      <c r="G187" s="57"/>
      <c r="H187" s="70"/>
      <c r="I187" s="58" t="s">
        <v>40</v>
      </c>
      <c r="J187" s="59">
        <f t="shared" si="38"/>
        <v>1</v>
      </c>
      <c r="K187" s="60" t="s">
        <v>64</v>
      </c>
      <c r="L187" s="60" t="s">
        <v>7</v>
      </c>
      <c r="M187" s="71"/>
      <c r="N187" s="57"/>
      <c r="O187" s="57"/>
      <c r="P187" s="61"/>
      <c r="Q187" s="57"/>
      <c r="R187" s="57"/>
      <c r="S187" s="61"/>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72">
        <f t="shared" si="37"/>
        <v>943.42</v>
      </c>
      <c r="BB187" s="73">
        <f t="shared" si="39"/>
        <v>943.42</v>
      </c>
      <c r="BC187" s="74" t="str">
        <f t="shared" si="40"/>
        <v>INR  Nine Hundred &amp; Forty Three  and Paise Forty Two Only</v>
      </c>
      <c r="BD187" s="75"/>
      <c r="BE187" s="69">
        <v>74603</v>
      </c>
      <c r="BF187" s="81">
        <f t="shared" si="41"/>
        <v>84390.91</v>
      </c>
      <c r="BG187" s="81">
        <f t="shared" si="42"/>
        <v>149206</v>
      </c>
      <c r="HS187" s="22"/>
      <c r="HT187" s="22"/>
      <c r="HU187" s="22"/>
      <c r="HV187" s="22"/>
      <c r="HW187" s="22"/>
    </row>
    <row r="188" spans="1:231" s="21" customFormat="1" ht="73.5" customHeight="1">
      <c r="A188" s="65">
        <v>176</v>
      </c>
      <c r="B188" s="66" t="s">
        <v>438</v>
      </c>
      <c r="C188" s="63" t="s">
        <v>228</v>
      </c>
      <c r="D188" s="67">
        <v>1</v>
      </c>
      <c r="E188" s="68" t="s">
        <v>434</v>
      </c>
      <c r="F188" s="69">
        <v>1392.51</v>
      </c>
      <c r="G188" s="57"/>
      <c r="H188" s="70"/>
      <c r="I188" s="58" t="s">
        <v>40</v>
      </c>
      <c r="J188" s="59">
        <f t="shared" si="38"/>
        <v>1</v>
      </c>
      <c r="K188" s="60" t="s">
        <v>64</v>
      </c>
      <c r="L188" s="60" t="s">
        <v>7</v>
      </c>
      <c r="M188" s="71"/>
      <c r="N188" s="57"/>
      <c r="O188" s="57"/>
      <c r="P188" s="61"/>
      <c r="Q188" s="57"/>
      <c r="R188" s="57"/>
      <c r="S188" s="61"/>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72">
        <f t="shared" si="37"/>
        <v>1392.51</v>
      </c>
      <c r="BB188" s="73">
        <f t="shared" si="39"/>
        <v>1392.51</v>
      </c>
      <c r="BC188" s="74" t="str">
        <f t="shared" si="40"/>
        <v>INR  One Thousand Three Hundred &amp; Ninety Two  and Paise Fifty One Only</v>
      </c>
      <c r="BD188" s="75"/>
      <c r="BE188" s="69">
        <v>75033</v>
      </c>
      <c r="BF188" s="81">
        <f t="shared" si="41"/>
        <v>84877.33</v>
      </c>
      <c r="BG188" s="81">
        <f t="shared" si="42"/>
        <v>75033</v>
      </c>
      <c r="HS188" s="22"/>
      <c r="HT188" s="22"/>
      <c r="HU188" s="22"/>
      <c r="HV188" s="22"/>
      <c r="HW188" s="22"/>
    </row>
    <row r="189" spans="1:231" s="21" customFormat="1" ht="33.75" customHeight="1">
      <c r="A189" s="32">
        <v>177</v>
      </c>
      <c r="B189" s="66" t="s">
        <v>439</v>
      </c>
      <c r="C189" s="63" t="s">
        <v>229</v>
      </c>
      <c r="D189" s="67">
        <v>1</v>
      </c>
      <c r="E189" s="68" t="s">
        <v>244</v>
      </c>
      <c r="F189" s="69">
        <v>514.7</v>
      </c>
      <c r="G189" s="57"/>
      <c r="H189" s="70"/>
      <c r="I189" s="58" t="s">
        <v>40</v>
      </c>
      <c r="J189" s="59">
        <f t="shared" si="38"/>
        <v>1</v>
      </c>
      <c r="K189" s="60" t="s">
        <v>64</v>
      </c>
      <c r="L189" s="60" t="s">
        <v>7</v>
      </c>
      <c r="M189" s="71"/>
      <c r="N189" s="57"/>
      <c r="O189" s="57"/>
      <c r="P189" s="61"/>
      <c r="Q189" s="57"/>
      <c r="R189" s="57"/>
      <c r="S189" s="61"/>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72">
        <f t="shared" si="37"/>
        <v>514.7</v>
      </c>
      <c r="BB189" s="73">
        <f t="shared" si="39"/>
        <v>514.7</v>
      </c>
      <c r="BC189" s="74" t="str">
        <f t="shared" si="40"/>
        <v>INR  Five Hundred &amp; Fourteen  and Paise Seventy Only</v>
      </c>
      <c r="BD189" s="75"/>
      <c r="BE189" s="81">
        <v>4919</v>
      </c>
      <c r="BF189" s="81">
        <f t="shared" si="41"/>
        <v>5564.37</v>
      </c>
      <c r="BG189" s="81">
        <f t="shared" si="42"/>
        <v>4919</v>
      </c>
      <c r="HS189" s="22"/>
      <c r="HT189" s="22"/>
      <c r="HU189" s="22"/>
      <c r="HV189" s="22"/>
      <c r="HW189" s="22"/>
    </row>
    <row r="190" spans="1:231" s="21" customFormat="1" ht="33.75" customHeight="1">
      <c r="A190" s="65">
        <v>178</v>
      </c>
      <c r="B190" s="66" t="s">
        <v>440</v>
      </c>
      <c r="C190" s="63" t="s">
        <v>230</v>
      </c>
      <c r="D190" s="67">
        <v>1</v>
      </c>
      <c r="E190" s="68" t="s">
        <v>244</v>
      </c>
      <c r="F190" s="69">
        <v>568.99</v>
      </c>
      <c r="G190" s="57"/>
      <c r="H190" s="70"/>
      <c r="I190" s="58" t="s">
        <v>40</v>
      </c>
      <c r="J190" s="59">
        <f t="shared" si="38"/>
        <v>1</v>
      </c>
      <c r="K190" s="60" t="s">
        <v>64</v>
      </c>
      <c r="L190" s="60" t="s">
        <v>7</v>
      </c>
      <c r="M190" s="71"/>
      <c r="N190" s="57"/>
      <c r="O190" s="57"/>
      <c r="P190" s="61"/>
      <c r="Q190" s="57"/>
      <c r="R190" s="57"/>
      <c r="S190" s="61"/>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72">
        <f t="shared" si="37"/>
        <v>568.99</v>
      </c>
      <c r="BB190" s="73">
        <f t="shared" si="39"/>
        <v>568.99</v>
      </c>
      <c r="BC190" s="74" t="str">
        <f t="shared" si="40"/>
        <v>INR  Five Hundred &amp; Sixty Eight  and Paise Ninety Nine Only</v>
      </c>
      <c r="BD190" s="75"/>
      <c r="BE190" s="81">
        <v>5142</v>
      </c>
      <c r="BF190" s="81">
        <f t="shared" si="41"/>
        <v>5816.63</v>
      </c>
      <c r="BG190" s="81">
        <f t="shared" si="42"/>
        <v>5142</v>
      </c>
      <c r="HS190" s="22"/>
      <c r="HT190" s="22"/>
      <c r="HU190" s="22"/>
      <c r="HV190" s="22"/>
      <c r="HW190" s="22"/>
    </row>
    <row r="191" spans="1:231" s="21" customFormat="1" ht="33.75" customHeight="1">
      <c r="A191" s="32">
        <v>179</v>
      </c>
      <c r="B191" s="66" t="s">
        <v>441</v>
      </c>
      <c r="C191" s="63" t="s">
        <v>231</v>
      </c>
      <c r="D191" s="67">
        <v>1</v>
      </c>
      <c r="E191" s="68" t="s">
        <v>244</v>
      </c>
      <c r="F191" s="69">
        <v>178.73</v>
      </c>
      <c r="G191" s="57"/>
      <c r="H191" s="70"/>
      <c r="I191" s="58" t="s">
        <v>40</v>
      </c>
      <c r="J191" s="59">
        <f>IF(I191="Less(-)",-1,1)</f>
        <v>1</v>
      </c>
      <c r="K191" s="60" t="s">
        <v>64</v>
      </c>
      <c r="L191" s="60" t="s">
        <v>7</v>
      </c>
      <c r="M191" s="71"/>
      <c r="N191" s="57"/>
      <c r="O191" s="57"/>
      <c r="P191" s="61"/>
      <c r="Q191" s="57"/>
      <c r="R191" s="57"/>
      <c r="S191" s="61"/>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72">
        <f t="shared" si="37"/>
        <v>178.73</v>
      </c>
      <c r="BB191" s="73">
        <f t="shared" si="39"/>
        <v>178.73</v>
      </c>
      <c r="BC191" s="74" t="str">
        <f aca="true" t="shared" si="43" ref="BC191:BC232">SpellNumber(L191,BB191)</f>
        <v>INR  One Hundred &amp; Seventy Eight  and Paise Seventy Three Only</v>
      </c>
      <c r="BD191" s="75"/>
      <c r="BE191" s="81">
        <v>5253</v>
      </c>
      <c r="BF191" s="81">
        <f t="shared" si="41"/>
        <v>5942.19</v>
      </c>
      <c r="BG191" s="81">
        <f t="shared" si="42"/>
        <v>5253</v>
      </c>
      <c r="HS191" s="22"/>
      <c r="HT191" s="22"/>
      <c r="HU191" s="22"/>
      <c r="HV191" s="22"/>
      <c r="HW191" s="22"/>
    </row>
    <row r="192" spans="1:231" s="21" customFormat="1" ht="47.25" customHeight="1">
      <c r="A192" s="65">
        <v>180</v>
      </c>
      <c r="B192" s="66" t="s">
        <v>442</v>
      </c>
      <c r="C192" s="63" t="s">
        <v>232</v>
      </c>
      <c r="D192" s="67">
        <v>2</v>
      </c>
      <c r="E192" s="68" t="s">
        <v>243</v>
      </c>
      <c r="F192" s="69">
        <v>424.2</v>
      </c>
      <c r="G192" s="57"/>
      <c r="H192" s="70"/>
      <c r="I192" s="58" t="s">
        <v>40</v>
      </c>
      <c r="J192" s="59">
        <f>IF(I192="Less(-)",-1,1)</f>
        <v>1</v>
      </c>
      <c r="K192" s="60" t="s">
        <v>64</v>
      </c>
      <c r="L192" s="60" t="s">
        <v>7</v>
      </c>
      <c r="M192" s="71"/>
      <c r="N192" s="57"/>
      <c r="O192" s="57"/>
      <c r="P192" s="61"/>
      <c r="Q192" s="57"/>
      <c r="R192" s="57"/>
      <c r="S192" s="61"/>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72">
        <f t="shared" si="37"/>
        <v>848.4</v>
      </c>
      <c r="BB192" s="73">
        <f t="shared" si="39"/>
        <v>848.4</v>
      </c>
      <c r="BC192" s="74" t="str">
        <f t="shared" si="43"/>
        <v>INR  Eight Hundred &amp; Forty Eight  and Paise Forty Only</v>
      </c>
      <c r="BD192" s="75"/>
      <c r="BE192" s="81">
        <v>5364</v>
      </c>
      <c r="BF192" s="81">
        <f t="shared" si="41"/>
        <v>6067.76</v>
      </c>
      <c r="BG192" s="81">
        <f t="shared" si="42"/>
        <v>10728</v>
      </c>
      <c r="HS192" s="22"/>
      <c r="HT192" s="22"/>
      <c r="HU192" s="22"/>
      <c r="HV192" s="22"/>
      <c r="HW192" s="22"/>
    </row>
    <row r="193" spans="1:231" s="21" customFormat="1" ht="33" customHeight="1">
      <c r="A193" s="32">
        <v>181</v>
      </c>
      <c r="B193" s="66" t="s">
        <v>443</v>
      </c>
      <c r="C193" s="63" t="s">
        <v>233</v>
      </c>
      <c r="D193" s="67">
        <v>12</v>
      </c>
      <c r="E193" s="68" t="s">
        <v>241</v>
      </c>
      <c r="F193" s="69">
        <v>156.11</v>
      </c>
      <c r="G193" s="57"/>
      <c r="H193" s="70"/>
      <c r="I193" s="58" t="s">
        <v>40</v>
      </c>
      <c r="J193" s="59">
        <f aca="true" t="shared" si="44" ref="J193:J199">IF(I193="Less(-)",-1,1)</f>
        <v>1</v>
      </c>
      <c r="K193" s="60" t="s">
        <v>64</v>
      </c>
      <c r="L193" s="60" t="s">
        <v>7</v>
      </c>
      <c r="M193" s="71"/>
      <c r="N193" s="57"/>
      <c r="O193" s="57"/>
      <c r="P193" s="61"/>
      <c r="Q193" s="57"/>
      <c r="R193" s="57"/>
      <c r="S193" s="61"/>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72">
        <f t="shared" si="37"/>
        <v>1873.3200000000002</v>
      </c>
      <c r="BB193" s="73">
        <f t="shared" si="39"/>
        <v>1873.3200000000002</v>
      </c>
      <c r="BC193" s="74" t="str">
        <f t="shared" si="43"/>
        <v>INR  One Thousand Eight Hundred &amp; Seventy Three  and Paise Thirty Two Only</v>
      </c>
      <c r="BD193" s="75"/>
      <c r="BE193" s="81">
        <v>5475</v>
      </c>
      <c r="BF193" s="81">
        <f t="shared" si="41"/>
        <v>6193.32</v>
      </c>
      <c r="BG193" s="81">
        <f t="shared" si="42"/>
        <v>65700</v>
      </c>
      <c r="HS193" s="22"/>
      <c r="HT193" s="22"/>
      <c r="HU193" s="22"/>
      <c r="HV193" s="22"/>
      <c r="HW193" s="22"/>
    </row>
    <row r="194" spans="1:231" s="21" customFormat="1" ht="46.5" customHeight="1">
      <c r="A194" s="65">
        <v>182</v>
      </c>
      <c r="B194" s="66" t="s">
        <v>444</v>
      </c>
      <c r="C194" s="63" t="s">
        <v>234</v>
      </c>
      <c r="D194" s="67">
        <v>1</v>
      </c>
      <c r="E194" s="68" t="s">
        <v>445</v>
      </c>
      <c r="F194" s="69">
        <v>9329.01</v>
      </c>
      <c r="G194" s="57"/>
      <c r="H194" s="70"/>
      <c r="I194" s="58" t="s">
        <v>40</v>
      </c>
      <c r="J194" s="59">
        <f t="shared" si="44"/>
        <v>1</v>
      </c>
      <c r="K194" s="60" t="s">
        <v>64</v>
      </c>
      <c r="L194" s="60" t="s">
        <v>7</v>
      </c>
      <c r="M194" s="71"/>
      <c r="N194" s="57"/>
      <c r="O194" s="57"/>
      <c r="P194" s="61"/>
      <c r="Q194" s="57"/>
      <c r="R194" s="57"/>
      <c r="S194" s="61"/>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72">
        <f t="shared" si="37"/>
        <v>9329.01</v>
      </c>
      <c r="BB194" s="73">
        <f t="shared" si="39"/>
        <v>9329.01</v>
      </c>
      <c r="BC194" s="74" t="str">
        <f t="shared" si="43"/>
        <v>INR  Nine Thousand Three Hundred &amp; Twenty Nine  and Paise One Only</v>
      </c>
      <c r="BD194" s="75"/>
      <c r="BE194" s="81">
        <v>676</v>
      </c>
      <c r="BF194" s="81">
        <f t="shared" si="41"/>
        <v>764.69</v>
      </c>
      <c r="BG194" s="81">
        <f t="shared" si="42"/>
        <v>676</v>
      </c>
      <c r="HS194" s="22"/>
      <c r="HT194" s="22"/>
      <c r="HU194" s="22"/>
      <c r="HV194" s="22"/>
      <c r="HW194" s="22"/>
    </row>
    <row r="195" spans="1:231" s="21" customFormat="1" ht="185.25" customHeight="1">
      <c r="A195" s="32">
        <v>183</v>
      </c>
      <c r="B195" s="66" t="s">
        <v>446</v>
      </c>
      <c r="C195" s="63" t="s">
        <v>235</v>
      </c>
      <c r="D195" s="67">
        <v>40</v>
      </c>
      <c r="E195" s="68" t="s">
        <v>242</v>
      </c>
      <c r="F195" s="69">
        <v>752.25</v>
      </c>
      <c r="G195" s="57"/>
      <c r="H195" s="70"/>
      <c r="I195" s="58" t="s">
        <v>40</v>
      </c>
      <c r="J195" s="59">
        <f t="shared" si="44"/>
        <v>1</v>
      </c>
      <c r="K195" s="60" t="s">
        <v>64</v>
      </c>
      <c r="L195" s="60" t="s">
        <v>7</v>
      </c>
      <c r="M195" s="71"/>
      <c r="N195" s="57"/>
      <c r="O195" s="57"/>
      <c r="P195" s="61"/>
      <c r="Q195" s="57"/>
      <c r="R195" s="57"/>
      <c r="S195" s="61"/>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72">
        <f t="shared" si="37"/>
        <v>30090</v>
      </c>
      <c r="BB195" s="73">
        <f t="shared" si="39"/>
        <v>30090</v>
      </c>
      <c r="BC195" s="74" t="str">
        <f t="shared" si="43"/>
        <v>INR  Thirty Thousand  &amp;Ninety  Only</v>
      </c>
      <c r="BD195" s="75"/>
      <c r="BE195" s="81">
        <v>688</v>
      </c>
      <c r="BF195" s="81">
        <f t="shared" si="41"/>
        <v>778.27</v>
      </c>
      <c r="BG195" s="81">
        <f t="shared" si="42"/>
        <v>27520</v>
      </c>
      <c r="HS195" s="22"/>
      <c r="HT195" s="22"/>
      <c r="HU195" s="22"/>
      <c r="HV195" s="22"/>
      <c r="HW195" s="22"/>
    </row>
    <row r="196" spans="1:231" s="21" customFormat="1" ht="188.25" customHeight="1">
      <c r="A196" s="65">
        <v>184</v>
      </c>
      <c r="B196" s="66" t="s">
        <v>447</v>
      </c>
      <c r="C196" s="63" t="s">
        <v>236</v>
      </c>
      <c r="D196" s="67">
        <v>120</v>
      </c>
      <c r="E196" s="68" t="s">
        <v>242</v>
      </c>
      <c r="F196" s="69">
        <v>455.87</v>
      </c>
      <c r="G196" s="57"/>
      <c r="H196" s="70"/>
      <c r="I196" s="58" t="s">
        <v>40</v>
      </c>
      <c r="J196" s="59">
        <f t="shared" si="44"/>
        <v>1</v>
      </c>
      <c r="K196" s="60" t="s">
        <v>64</v>
      </c>
      <c r="L196" s="60" t="s">
        <v>7</v>
      </c>
      <c r="M196" s="71"/>
      <c r="N196" s="57"/>
      <c r="O196" s="57"/>
      <c r="P196" s="61"/>
      <c r="Q196" s="57"/>
      <c r="R196" s="57"/>
      <c r="S196" s="61"/>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72">
        <f t="shared" si="37"/>
        <v>54704.4</v>
      </c>
      <c r="BB196" s="73">
        <f t="shared" si="39"/>
        <v>54704.4</v>
      </c>
      <c r="BC196" s="74" t="str">
        <f t="shared" si="43"/>
        <v>INR  Fifty Four Thousand Seven Hundred &amp; Four  and Paise Forty Only</v>
      </c>
      <c r="BD196" s="75"/>
      <c r="BE196" s="81">
        <v>700</v>
      </c>
      <c r="BF196" s="81">
        <f t="shared" si="41"/>
        <v>791.84</v>
      </c>
      <c r="BG196" s="81">
        <f t="shared" si="42"/>
        <v>84000</v>
      </c>
      <c r="HS196" s="22"/>
      <c r="HT196" s="22"/>
      <c r="HU196" s="22"/>
      <c r="HV196" s="22"/>
      <c r="HW196" s="22"/>
    </row>
    <row r="197" spans="1:231" s="21" customFormat="1" ht="38.25" customHeight="1">
      <c r="A197" s="32">
        <v>185</v>
      </c>
      <c r="B197" s="66" t="s">
        <v>448</v>
      </c>
      <c r="C197" s="63" t="s">
        <v>449</v>
      </c>
      <c r="D197" s="67">
        <v>1</v>
      </c>
      <c r="E197" s="68" t="s">
        <v>244</v>
      </c>
      <c r="F197" s="69">
        <v>2671.89</v>
      </c>
      <c r="G197" s="57"/>
      <c r="H197" s="70"/>
      <c r="I197" s="58" t="s">
        <v>40</v>
      </c>
      <c r="J197" s="59">
        <f t="shared" si="44"/>
        <v>1</v>
      </c>
      <c r="K197" s="60" t="s">
        <v>64</v>
      </c>
      <c r="L197" s="60" t="s">
        <v>7</v>
      </c>
      <c r="M197" s="71"/>
      <c r="N197" s="57"/>
      <c r="O197" s="57"/>
      <c r="P197" s="61"/>
      <c r="Q197" s="57"/>
      <c r="R197" s="57"/>
      <c r="S197" s="61"/>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72">
        <f t="shared" si="37"/>
        <v>2671.89</v>
      </c>
      <c r="BB197" s="73">
        <f t="shared" si="39"/>
        <v>2671.89</v>
      </c>
      <c r="BC197" s="74" t="str">
        <f t="shared" si="43"/>
        <v>INR  Two Thousand Six Hundred &amp; Seventy One  and Paise Eighty Nine Only</v>
      </c>
      <c r="BD197" s="75"/>
      <c r="BE197" s="81">
        <v>712</v>
      </c>
      <c r="BF197" s="81">
        <f t="shared" si="41"/>
        <v>805.41</v>
      </c>
      <c r="BG197" s="81">
        <f t="shared" si="42"/>
        <v>712</v>
      </c>
      <c r="HS197" s="22"/>
      <c r="HT197" s="22"/>
      <c r="HU197" s="22"/>
      <c r="HV197" s="22"/>
      <c r="HW197" s="22"/>
    </row>
    <row r="198" spans="1:231" s="21" customFormat="1" ht="36.75" customHeight="1">
      <c r="A198" s="65">
        <v>186</v>
      </c>
      <c r="B198" s="66" t="s">
        <v>450</v>
      </c>
      <c r="C198" s="63" t="s">
        <v>451</v>
      </c>
      <c r="D198" s="67">
        <v>5</v>
      </c>
      <c r="E198" s="68" t="s">
        <v>244</v>
      </c>
      <c r="F198" s="69">
        <v>2671.89</v>
      </c>
      <c r="G198" s="57"/>
      <c r="H198" s="70"/>
      <c r="I198" s="58" t="s">
        <v>40</v>
      </c>
      <c r="J198" s="59">
        <f t="shared" si="44"/>
        <v>1</v>
      </c>
      <c r="K198" s="60" t="s">
        <v>64</v>
      </c>
      <c r="L198" s="60" t="s">
        <v>7</v>
      </c>
      <c r="M198" s="71"/>
      <c r="N198" s="57"/>
      <c r="O198" s="57"/>
      <c r="P198" s="61"/>
      <c r="Q198" s="57"/>
      <c r="R198" s="57"/>
      <c r="S198" s="61"/>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72">
        <f t="shared" si="37"/>
        <v>13359.449999999999</v>
      </c>
      <c r="BB198" s="73">
        <f t="shared" si="39"/>
        <v>13359.449999999999</v>
      </c>
      <c r="BC198" s="74" t="str">
        <f t="shared" si="43"/>
        <v>INR  Thirteen Thousand Three Hundred &amp; Fifty Nine  and Paise Forty Five Only</v>
      </c>
      <c r="BD198" s="75"/>
      <c r="BE198" s="81">
        <v>178</v>
      </c>
      <c r="BF198" s="81">
        <f t="shared" si="41"/>
        <v>201.35</v>
      </c>
      <c r="BG198" s="81">
        <f t="shared" si="42"/>
        <v>890</v>
      </c>
      <c r="HS198" s="22"/>
      <c r="HT198" s="22"/>
      <c r="HU198" s="22"/>
      <c r="HV198" s="22"/>
      <c r="HW198" s="22"/>
    </row>
    <row r="199" spans="1:231" s="21" customFormat="1" ht="37.5" customHeight="1">
      <c r="A199" s="32">
        <v>187</v>
      </c>
      <c r="B199" s="66" t="s">
        <v>452</v>
      </c>
      <c r="C199" s="63" t="s">
        <v>453</v>
      </c>
      <c r="D199" s="67">
        <v>4</v>
      </c>
      <c r="E199" s="68" t="s">
        <v>244</v>
      </c>
      <c r="F199" s="69">
        <v>857.45</v>
      </c>
      <c r="G199" s="57"/>
      <c r="H199" s="70"/>
      <c r="I199" s="58" t="s">
        <v>40</v>
      </c>
      <c r="J199" s="59">
        <f t="shared" si="44"/>
        <v>1</v>
      </c>
      <c r="K199" s="60" t="s">
        <v>64</v>
      </c>
      <c r="L199" s="60" t="s">
        <v>7</v>
      </c>
      <c r="M199" s="71"/>
      <c r="N199" s="57"/>
      <c r="O199" s="57"/>
      <c r="P199" s="61"/>
      <c r="Q199" s="57"/>
      <c r="R199" s="57"/>
      <c r="S199" s="61"/>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72">
        <f t="shared" si="37"/>
        <v>3429.8</v>
      </c>
      <c r="BB199" s="73">
        <f t="shared" si="39"/>
        <v>3429.8</v>
      </c>
      <c r="BC199" s="74" t="str">
        <f t="shared" si="43"/>
        <v>INR  Three Thousand Four Hundred &amp; Twenty Nine  and Paise Eighty Only</v>
      </c>
      <c r="BD199" s="75"/>
      <c r="BE199" s="81">
        <v>21</v>
      </c>
      <c r="BF199" s="81">
        <f t="shared" si="41"/>
        <v>23.76</v>
      </c>
      <c r="BG199" s="81">
        <f t="shared" si="42"/>
        <v>84</v>
      </c>
      <c r="HS199" s="22"/>
      <c r="HT199" s="22"/>
      <c r="HU199" s="22"/>
      <c r="HV199" s="22"/>
      <c r="HW199" s="22"/>
    </row>
    <row r="200" spans="1:231" s="21" customFormat="1" ht="37.5" customHeight="1">
      <c r="A200" s="65">
        <v>188</v>
      </c>
      <c r="B200" s="66" t="s">
        <v>454</v>
      </c>
      <c r="C200" s="63" t="s">
        <v>455</v>
      </c>
      <c r="D200" s="67">
        <v>6</v>
      </c>
      <c r="E200" s="68" t="s">
        <v>244</v>
      </c>
      <c r="F200" s="69">
        <v>154.97</v>
      </c>
      <c r="G200" s="57"/>
      <c r="H200" s="70"/>
      <c r="I200" s="58" t="s">
        <v>40</v>
      </c>
      <c r="J200" s="59">
        <f aca="true" t="shared" si="45" ref="J200:J232">IF(I200="Less(-)",-1,1)</f>
        <v>1</v>
      </c>
      <c r="K200" s="60" t="s">
        <v>64</v>
      </c>
      <c r="L200" s="60" t="s">
        <v>7</v>
      </c>
      <c r="M200" s="71"/>
      <c r="N200" s="57"/>
      <c r="O200" s="57"/>
      <c r="P200" s="61"/>
      <c r="Q200" s="57"/>
      <c r="R200" s="57"/>
      <c r="S200" s="61"/>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72">
        <f>total_amount_ba($B$2,$D$2,D200,F200,J200,K200,M200)</f>
        <v>929.8199999999999</v>
      </c>
      <c r="BB200" s="73">
        <f aca="true" t="shared" si="46" ref="BB200:BB232">BA200+SUM(N200:AZ200)</f>
        <v>929.8199999999999</v>
      </c>
      <c r="BC200" s="74" t="str">
        <f t="shared" si="43"/>
        <v>INR  Nine Hundred &amp; Twenty Nine  and Paise Eighty Two Only</v>
      </c>
      <c r="BD200" s="75"/>
      <c r="BE200" s="81">
        <v>10</v>
      </c>
      <c r="BF200" s="81">
        <f>ROUND(BE200*1.12*1.01,2)</f>
        <v>11.31</v>
      </c>
      <c r="BG200" s="81">
        <f>D200*BE200</f>
        <v>60</v>
      </c>
      <c r="HS200" s="22">
        <v>2</v>
      </c>
      <c r="HT200" s="22" t="s">
        <v>35</v>
      </c>
      <c r="HU200" s="22" t="s">
        <v>46</v>
      </c>
      <c r="HV200" s="22">
        <v>10</v>
      </c>
      <c r="HW200" s="22" t="s">
        <v>39</v>
      </c>
    </row>
    <row r="201" spans="1:231" s="21" customFormat="1" ht="33" customHeight="1">
      <c r="A201" s="32">
        <v>189</v>
      </c>
      <c r="B201" s="66" t="s">
        <v>456</v>
      </c>
      <c r="C201" s="63" t="s">
        <v>457</v>
      </c>
      <c r="D201" s="67">
        <v>2</v>
      </c>
      <c r="E201" s="68" t="s">
        <v>244</v>
      </c>
      <c r="F201" s="69">
        <v>248.86</v>
      </c>
      <c r="G201" s="57"/>
      <c r="H201" s="70"/>
      <c r="I201" s="58" t="s">
        <v>40</v>
      </c>
      <c r="J201" s="59">
        <f t="shared" si="45"/>
        <v>1</v>
      </c>
      <c r="K201" s="60" t="s">
        <v>64</v>
      </c>
      <c r="L201" s="60" t="s">
        <v>7</v>
      </c>
      <c r="M201" s="71"/>
      <c r="N201" s="57"/>
      <c r="O201" s="57"/>
      <c r="P201" s="61"/>
      <c r="Q201" s="57"/>
      <c r="R201" s="57"/>
      <c r="S201" s="61"/>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72">
        <f aca="true" t="shared" si="47" ref="BA201:BA230">total_amount_ba($B$2,$D$2,D201,F201,J201,K201,M201)</f>
        <v>497.72</v>
      </c>
      <c r="BB201" s="73">
        <f t="shared" si="46"/>
        <v>497.72</v>
      </c>
      <c r="BC201" s="74" t="str">
        <f t="shared" si="43"/>
        <v>INR  Four Hundred &amp; Ninety Seven  and Paise Seventy Two Only</v>
      </c>
      <c r="BD201" s="75"/>
      <c r="BE201" s="81">
        <v>119.27</v>
      </c>
      <c r="BF201" s="81">
        <f>ROUND(BE201*1.12*1.01,2)</f>
        <v>134.92</v>
      </c>
      <c r="BG201" s="81">
        <f>D201*BE201</f>
        <v>238.54</v>
      </c>
      <c r="HS201" s="22">
        <v>2</v>
      </c>
      <c r="HT201" s="22" t="s">
        <v>35</v>
      </c>
      <c r="HU201" s="22" t="s">
        <v>46</v>
      </c>
      <c r="HV201" s="22">
        <v>10</v>
      </c>
      <c r="HW201" s="22" t="s">
        <v>39</v>
      </c>
    </row>
    <row r="202" spans="1:231" s="21" customFormat="1" ht="31.5" customHeight="1">
      <c r="A202" s="65">
        <v>190</v>
      </c>
      <c r="B202" s="66" t="s">
        <v>458</v>
      </c>
      <c r="C202" s="63" t="s">
        <v>459</v>
      </c>
      <c r="D202" s="67">
        <v>5</v>
      </c>
      <c r="E202" s="68" t="s">
        <v>244</v>
      </c>
      <c r="F202" s="69">
        <v>132.35</v>
      </c>
      <c r="G202" s="57"/>
      <c r="H202" s="70"/>
      <c r="I202" s="58" t="s">
        <v>40</v>
      </c>
      <c r="J202" s="59">
        <f t="shared" si="45"/>
        <v>1</v>
      </c>
      <c r="K202" s="60" t="s">
        <v>64</v>
      </c>
      <c r="L202" s="60" t="s">
        <v>7</v>
      </c>
      <c r="M202" s="71"/>
      <c r="N202" s="57"/>
      <c r="O202" s="57"/>
      <c r="P202" s="61"/>
      <c r="Q202" s="57"/>
      <c r="R202" s="57"/>
      <c r="S202" s="61"/>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72">
        <f t="shared" si="47"/>
        <v>661.75</v>
      </c>
      <c r="BB202" s="73">
        <f t="shared" si="46"/>
        <v>661.75</v>
      </c>
      <c r="BC202" s="74" t="str">
        <f t="shared" si="43"/>
        <v>INR  Six Hundred &amp; Sixty One  and Paise Seventy Five Only</v>
      </c>
      <c r="BD202" s="75"/>
      <c r="BE202" s="81">
        <v>192.38</v>
      </c>
      <c r="BF202" s="81">
        <f>ROUND(BE202*1.12*1.01,2)</f>
        <v>217.62</v>
      </c>
      <c r="BG202" s="81">
        <f>D202*BE202</f>
        <v>961.9</v>
      </c>
      <c r="HS202" s="22">
        <v>3</v>
      </c>
      <c r="HT202" s="22" t="s">
        <v>48</v>
      </c>
      <c r="HU202" s="22" t="s">
        <v>49</v>
      </c>
      <c r="HV202" s="22">
        <v>10</v>
      </c>
      <c r="HW202" s="22" t="s">
        <v>39</v>
      </c>
    </row>
    <row r="203" spans="1:231" s="21" customFormat="1" ht="35.25" customHeight="1">
      <c r="A203" s="32">
        <v>191</v>
      </c>
      <c r="B203" s="66" t="s">
        <v>460</v>
      </c>
      <c r="C203" s="63" t="s">
        <v>461</v>
      </c>
      <c r="D203" s="67">
        <v>6</v>
      </c>
      <c r="E203" s="68" t="s">
        <v>244</v>
      </c>
      <c r="F203" s="69">
        <v>169.68</v>
      </c>
      <c r="G203" s="57"/>
      <c r="H203" s="70"/>
      <c r="I203" s="58" t="s">
        <v>40</v>
      </c>
      <c r="J203" s="59">
        <f t="shared" si="45"/>
        <v>1</v>
      </c>
      <c r="K203" s="60" t="s">
        <v>64</v>
      </c>
      <c r="L203" s="60" t="s">
        <v>7</v>
      </c>
      <c r="M203" s="71"/>
      <c r="N203" s="57"/>
      <c r="O203" s="57"/>
      <c r="P203" s="61"/>
      <c r="Q203" s="57"/>
      <c r="R203" s="57"/>
      <c r="S203" s="61"/>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72">
        <f t="shared" si="47"/>
        <v>1018.08</v>
      </c>
      <c r="BB203" s="73">
        <f t="shared" si="46"/>
        <v>1018.08</v>
      </c>
      <c r="BC203" s="74" t="str">
        <f t="shared" si="43"/>
        <v>INR  One Thousand  &amp;Eighteen  and Paise Eight Only</v>
      </c>
      <c r="BD203" s="75"/>
      <c r="BE203" s="81"/>
      <c r="BF203" s="81"/>
      <c r="BG203" s="81"/>
      <c r="BH203" s="83"/>
      <c r="HS203" s="22">
        <v>1.01</v>
      </c>
      <c r="HT203" s="22" t="s">
        <v>41</v>
      </c>
      <c r="HU203" s="22" t="s">
        <v>36</v>
      </c>
      <c r="HV203" s="22">
        <v>123.223</v>
      </c>
      <c r="HW203" s="22" t="s">
        <v>39</v>
      </c>
    </row>
    <row r="204" spans="1:231" s="21" customFormat="1" ht="36.75" customHeight="1">
      <c r="A204" s="65">
        <v>192</v>
      </c>
      <c r="B204" s="66" t="s">
        <v>462</v>
      </c>
      <c r="C204" s="63" t="s">
        <v>463</v>
      </c>
      <c r="D204" s="67">
        <v>2</v>
      </c>
      <c r="E204" s="68" t="s">
        <v>464</v>
      </c>
      <c r="F204" s="69">
        <v>180.99</v>
      </c>
      <c r="G204" s="57"/>
      <c r="H204" s="70"/>
      <c r="I204" s="58" t="s">
        <v>40</v>
      </c>
      <c r="J204" s="59">
        <f t="shared" si="45"/>
        <v>1</v>
      </c>
      <c r="K204" s="60" t="s">
        <v>64</v>
      </c>
      <c r="L204" s="60" t="s">
        <v>7</v>
      </c>
      <c r="M204" s="71"/>
      <c r="N204" s="57"/>
      <c r="O204" s="57"/>
      <c r="P204" s="61"/>
      <c r="Q204" s="57"/>
      <c r="R204" s="57"/>
      <c r="S204" s="61"/>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72">
        <f t="shared" si="47"/>
        <v>361.98</v>
      </c>
      <c r="BB204" s="73">
        <f t="shared" si="46"/>
        <v>361.98</v>
      </c>
      <c r="BC204" s="74" t="str">
        <f t="shared" si="43"/>
        <v>INR  Three Hundred &amp; Sixty One  and Paise Ninety Eight Only</v>
      </c>
      <c r="BD204" s="75"/>
      <c r="BE204" s="81">
        <v>166</v>
      </c>
      <c r="BF204" s="81">
        <f aca="true" t="shared" si="48" ref="BF204:BF233">ROUND(BE204*1.12*1.01,2)</f>
        <v>187.78</v>
      </c>
      <c r="BG204" s="81">
        <f aca="true" t="shared" si="49" ref="BG204:BG233">D204*BE204</f>
        <v>332</v>
      </c>
      <c r="HS204" s="22">
        <v>1.02</v>
      </c>
      <c r="HT204" s="22" t="s">
        <v>43</v>
      </c>
      <c r="HU204" s="22" t="s">
        <v>44</v>
      </c>
      <c r="HV204" s="22">
        <v>213</v>
      </c>
      <c r="HW204" s="22" t="s">
        <v>39</v>
      </c>
    </row>
    <row r="205" spans="1:231" s="21" customFormat="1" ht="31.5" customHeight="1">
      <c r="A205" s="32">
        <v>193</v>
      </c>
      <c r="B205" s="66" t="s">
        <v>465</v>
      </c>
      <c r="C205" s="63" t="s">
        <v>466</v>
      </c>
      <c r="D205" s="67">
        <v>4</v>
      </c>
      <c r="E205" s="68" t="s">
        <v>244</v>
      </c>
      <c r="F205" s="69">
        <v>67.87</v>
      </c>
      <c r="G205" s="57"/>
      <c r="H205" s="70"/>
      <c r="I205" s="58" t="s">
        <v>40</v>
      </c>
      <c r="J205" s="59">
        <f t="shared" si="45"/>
        <v>1</v>
      </c>
      <c r="K205" s="60" t="s">
        <v>64</v>
      </c>
      <c r="L205" s="60" t="s">
        <v>7</v>
      </c>
      <c r="M205" s="71"/>
      <c r="N205" s="57"/>
      <c r="O205" s="57"/>
      <c r="P205" s="61"/>
      <c r="Q205" s="57"/>
      <c r="R205" s="57"/>
      <c r="S205" s="61"/>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72">
        <f t="shared" si="47"/>
        <v>271.48</v>
      </c>
      <c r="BB205" s="73">
        <f t="shared" si="46"/>
        <v>271.48</v>
      </c>
      <c r="BC205" s="74" t="str">
        <f t="shared" si="43"/>
        <v>INR  Two Hundred &amp; Seventy One  and Paise Forty Eight Only</v>
      </c>
      <c r="BD205" s="75"/>
      <c r="BE205" s="81">
        <v>431.31</v>
      </c>
      <c r="BF205" s="81">
        <f t="shared" si="48"/>
        <v>487.9</v>
      </c>
      <c r="BG205" s="81">
        <f t="shared" si="49"/>
        <v>1725.24</v>
      </c>
      <c r="HS205" s="22">
        <v>2</v>
      </c>
      <c r="HT205" s="22" t="s">
        <v>35</v>
      </c>
      <c r="HU205" s="22" t="s">
        <v>46</v>
      </c>
      <c r="HV205" s="22">
        <v>10</v>
      </c>
      <c r="HW205" s="22" t="s">
        <v>39</v>
      </c>
    </row>
    <row r="206" spans="1:231" s="21" customFormat="1" ht="45.75" customHeight="1">
      <c r="A206" s="65">
        <v>194</v>
      </c>
      <c r="B206" s="66" t="s">
        <v>467</v>
      </c>
      <c r="C206" s="63" t="s">
        <v>468</v>
      </c>
      <c r="D206" s="67">
        <v>4</v>
      </c>
      <c r="E206" s="68" t="s">
        <v>244</v>
      </c>
      <c r="F206" s="69">
        <v>961.52</v>
      </c>
      <c r="G206" s="57"/>
      <c r="H206" s="70"/>
      <c r="I206" s="58" t="s">
        <v>40</v>
      </c>
      <c r="J206" s="59">
        <f t="shared" si="45"/>
        <v>1</v>
      </c>
      <c r="K206" s="60" t="s">
        <v>64</v>
      </c>
      <c r="L206" s="60" t="s">
        <v>7</v>
      </c>
      <c r="M206" s="71"/>
      <c r="N206" s="57"/>
      <c r="O206" s="57"/>
      <c r="P206" s="61"/>
      <c r="Q206" s="57"/>
      <c r="R206" s="57"/>
      <c r="S206" s="61"/>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72">
        <f t="shared" si="47"/>
        <v>3846.08</v>
      </c>
      <c r="BB206" s="73">
        <f t="shared" si="46"/>
        <v>3846.08</v>
      </c>
      <c r="BC206" s="74" t="str">
        <f t="shared" si="43"/>
        <v>INR  Three Thousand Eight Hundred &amp; Forty Six  and Paise Eight Only</v>
      </c>
      <c r="BD206" s="75"/>
      <c r="BE206" s="81">
        <v>322</v>
      </c>
      <c r="BF206" s="81">
        <f t="shared" si="48"/>
        <v>364.25</v>
      </c>
      <c r="BG206" s="81">
        <f t="shared" si="49"/>
        <v>1288</v>
      </c>
      <c r="HS206" s="22">
        <v>2</v>
      </c>
      <c r="HT206" s="22" t="s">
        <v>35</v>
      </c>
      <c r="HU206" s="22" t="s">
        <v>46</v>
      </c>
      <c r="HV206" s="22">
        <v>10</v>
      </c>
      <c r="HW206" s="22" t="s">
        <v>39</v>
      </c>
    </row>
    <row r="207" spans="1:231" s="21" customFormat="1" ht="45" customHeight="1">
      <c r="A207" s="32">
        <v>195</v>
      </c>
      <c r="B207" s="66" t="s">
        <v>469</v>
      </c>
      <c r="C207" s="63" t="s">
        <v>470</v>
      </c>
      <c r="D207" s="67">
        <v>2</v>
      </c>
      <c r="E207" s="68" t="s">
        <v>471</v>
      </c>
      <c r="F207" s="69">
        <v>254.52</v>
      </c>
      <c r="G207" s="57"/>
      <c r="H207" s="70"/>
      <c r="I207" s="58" t="s">
        <v>40</v>
      </c>
      <c r="J207" s="59">
        <f t="shared" si="45"/>
        <v>1</v>
      </c>
      <c r="K207" s="60" t="s">
        <v>64</v>
      </c>
      <c r="L207" s="60" t="s">
        <v>7</v>
      </c>
      <c r="M207" s="71"/>
      <c r="N207" s="57"/>
      <c r="O207" s="57"/>
      <c r="P207" s="61"/>
      <c r="Q207" s="57"/>
      <c r="R207" s="57"/>
      <c r="S207" s="61"/>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72">
        <f t="shared" si="47"/>
        <v>509.04</v>
      </c>
      <c r="BB207" s="73">
        <f t="shared" si="46"/>
        <v>509.04</v>
      </c>
      <c r="BC207" s="74" t="str">
        <f t="shared" si="43"/>
        <v>INR  Five Hundred &amp; Nine  and Paise Four Only</v>
      </c>
      <c r="BD207" s="75"/>
      <c r="BE207" s="81">
        <v>4339</v>
      </c>
      <c r="BF207" s="81">
        <f t="shared" si="48"/>
        <v>4908.28</v>
      </c>
      <c r="BG207" s="81">
        <f t="shared" si="49"/>
        <v>8678</v>
      </c>
      <c r="HS207" s="22">
        <v>2</v>
      </c>
      <c r="HT207" s="22" t="s">
        <v>35</v>
      </c>
      <c r="HU207" s="22" t="s">
        <v>46</v>
      </c>
      <c r="HV207" s="22">
        <v>10</v>
      </c>
      <c r="HW207" s="22" t="s">
        <v>39</v>
      </c>
    </row>
    <row r="208" spans="1:231" s="21" customFormat="1" ht="74.25" customHeight="1">
      <c r="A208" s="65">
        <v>196</v>
      </c>
      <c r="B208" s="66" t="s">
        <v>472</v>
      </c>
      <c r="C208" s="63" t="s">
        <v>473</v>
      </c>
      <c r="D208" s="67">
        <v>1</v>
      </c>
      <c r="E208" s="68" t="s">
        <v>434</v>
      </c>
      <c r="F208" s="69">
        <v>3423.01</v>
      </c>
      <c r="G208" s="57"/>
      <c r="H208" s="70"/>
      <c r="I208" s="58" t="s">
        <v>40</v>
      </c>
      <c r="J208" s="59">
        <f t="shared" si="45"/>
        <v>1</v>
      </c>
      <c r="K208" s="60" t="s">
        <v>64</v>
      </c>
      <c r="L208" s="60" t="s">
        <v>7</v>
      </c>
      <c r="M208" s="71"/>
      <c r="N208" s="57"/>
      <c r="O208" s="57"/>
      <c r="P208" s="61"/>
      <c r="Q208" s="57"/>
      <c r="R208" s="57"/>
      <c r="S208" s="61"/>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72">
        <f t="shared" si="47"/>
        <v>3423.01</v>
      </c>
      <c r="BB208" s="73">
        <f t="shared" si="46"/>
        <v>3423.01</v>
      </c>
      <c r="BC208" s="74" t="str">
        <f t="shared" si="43"/>
        <v>INR  Three Thousand Four Hundred &amp; Twenty Three  and Paise One Only</v>
      </c>
      <c r="BD208" s="75"/>
      <c r="BE208" s="69">
        <v>5755</v>
      </c>
      <c r="BF208" s="81">
        <f t="shared" si="48"/>
        <v>6510.06</v>
      </c>
      <c r="BG208" s="81">
        <f t="shared" si="49"/>
        <v>5755</v>
      </c>
      <c r="HS208" s="22">
        <v>2</v>
      </c>
      <c r="HT208" s="22" t="s">
        <v>35</v>
      </c>
      <c r="HU208" s="22" t="s">
        <v>46</v>
      </c>
      <c r="HV208" s="22">
        <v>10</v>
      </c>
      <c r="HW208" s="22" t="s">
        <v>39</v>
      </c>
    </row>
    <row r="209" spans="1:231" s="21" customFormat="1" ht="132" customHeight="1">
      <c r="A209" s="32">
        <v>197</v>
      </c>
      <c r="B209" s="66" t="s">
        <v>700</v>
      </c>
      <c r="C209" s="63" t="s">
        <v>474</v>
      </c>
      <c r="D209" s="67">
        <v>200</v>
      </c>
      <c r="E209" s="68" t="s">
        <v>239</v>
      </c>
      <c r="F209" s="69">
        <v>16.29</v>
      </c>
      <c r="G209" s="57"/>
      <c r="H209" s="70"/>
      <c r="I209" s="58" t="s">
        <v>40</v>
      </c>
      <c r="J209" s="59">
        <f t="shared" si="45"/>
        <v>1</v>
      </c>
      <c r="K209" s="60" t="s">
        <v>64</v>
      </c>
      <c r="L209" s="60" t="s">
        <v>7</v>
      </c>
      <c r="M209" s="71"/>
      <c r="N209" s="57"/>
      <c r="O209" s="57"/>
      <c r="P209" s="61"/>
      <c r="Q209" s="57"/>
      <c r="R209" s="57"/>
      <c r="S209" s="61"/>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72">
        <f t="shared" si="47"/>
        <v>3258</v>
      </c>
      <c r="BB209" s="73">
        <f t="shared" si="46"/>
        <v>3258</v>
      </c>
      <c r="BC209" s="74" t="str">
        <f t="shared" si="43"/>
        <v>INR  Three Thousand Two Hundred &amp; Fifty Eight  Only</v>
      </c>
      <c r="BD209" s="75"/>
      <c r="BE209" s="69">
        <v>5850</v>
      </c>
      <c r="BF209" s="81">
        <f t="shared" si="48"/>
        <v>6617.52</v>
      </c>
      <c r="BG209" s="81">
        <f t="shared" si="49"/>
        <v>1170000</v>
      </c>
      <c r="HS209" s="22">
        <v>3</v>
      </c>
      <c r="HT209" s="22" t="s">
        <v>48</v>
      </c>
      <c r="HU209" s="22" t="s">
        <v>49</v>
      </c>
      <c r="HV209" s="22">
        <v>10</v>
      </c>
      <c r="HW209" s="22" t="s">
        <v>39</v>
      </c>
    </row>
    <row r="210" spans="1:231" s="21" customFormat="1" ht="102.75" customHeight="1">
      <c r="A210" s="65">
        <v>198</v>
      </c>
      <c r="B210" s="66" t="s">
        <v>475</v>
      </c>
      <c r="C210" s="63" t="s">
        <v>476</v>
      </c>
      <c r="D210" s="67">
        <v>200</v>
      </c>
      <c r="E210" s="68" t="s">
        <v>239</v>
      </c>
      <c r="F210" s="69">
        <v>21.49</v>
      </c>
      <c r="G210" s="57"/>
      <c r="H210" s="70"/>
      <c r="I210" s="58" t="s">
        <v>40</v>
      </c>
      <c r="J210" s="59">
        <f t="shared" si="45"/>
        <v>1</v>
      </c>
      <c r="K210" s="60" t="s">
        <v>64</v>
      </c>
      <c r="L210" s="60" t="s">
        <v>7</v>
      </c>
      <c r="M210" s="71"/>
      <c r="N210" s="57"/>
      <c r="O210" s="57"/>
      <c r="P210" s="61"/>
      <c r="Q210" s="57"/>
      <c r="R210" s="57"/>
      <c r="S210" s="61"/>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72">
        <f t="shared" si="47"/>
        <v>4298</v>
      </c>
      <c r="BB210" s="73">
        <f t="shared" si="46"/>
        <v>4298</v>
      </c>
      <c r="BC210" s="74" t="str">
        <f t="shared" si="43"/>
        <v>INR  Four Thousand Two Hundred &amp; Ninety Eight  Only</v>
      </c>
      <c r="BD210" s="75"/>
      <c r="BE210" s="69">
        <v>5945</v>
      </c>
      <c r="BF210" s="81">
        <f t="shared" si="48"/>
        <v>6724.98</v>
      </c>
      <c r="BG210" s="81">
        <f t="shared" si="49"/>
        <v>1189000</v>
      </c>
      <c r="HS210" s="22">
        <v>1.01</v>
      </c>
      <c r="HT210" s="22" t="s">
        <v>41</v>
      </c>
      <c r="HU210" s="22" t="s">
        <v>36</v>
      </c>
      <c r="HV210" s="22">
        <v>123.223</v>
      </c>
      <c r="HW210" s="22" t="s">
        <v>39</v>
      </c>
    </row>
    <row r="211" spans="1:231" s="21" customFormat="1" ht="186" customHeight="1">
      <c r="A211" s="32">
        <v>199</v>
      </c>
      <c r="B211" s="66" t="s">
        <v>477</v>
      </c>
      <c r="C211" s="63" t="s">
        <v>478</v>
      </c>
      <c r="D211" s="67">
        <v>50</v>
      </c>
      <c r="E211" s="68" t="s">
        <v>250</v>
      </c>
      <c r="F211" s="69">
        <v>1690.97</v>
      </c>
      <c r="G211" s="57"/>
      <c r="H211" s="70"/>
      <c r="I211" s="58" t="s">
        <v>40</v>
      </c>
      <c r="J211" s="59">
        <f t="shared" si="45"/>
        <v>1</v>
      </c>
      <c r="K211" s="60" t="s">
        <v>64</v>
      </c>
      <c r="L211" s="60" t="s">
        <v>7</v>
      </c>
      <c r="M211" s="71"/>
      <c r="N211" s="57"/>
      <c r="O211" s="57"/>
      <c r="P211" s="61"/>
      <c r="Q211" s="57"/>
      <c r="R211" s="57"/>
      <c r="S211" s="61"/>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72">
        <f t="shared" si="47"/>
        <v>84548.5</v>
      </c>
      <c r="BB211" s="73">
        <f t="shared" si="46"/>
        <v>84548.5</v>
      </c>
      <c r="BC211" s="74" t="str">
        <f t="shared" si="43"/>
        <v>INR  Eighty Four Thousand Five Hundred &amp; Forty Eight  and Paise Fifty Only</v>
      </c>
      <c r="BD211" s="75"/>
      <c r="BE211" s="69">
        <v>6040</v>
      </c>
      <c r="BF211" s="81">
        <f t="shared" si="48"/>
        <v>6832.45</v>
      </c>
      <c r="BG211" s="81">
        <f t="shared" si="49"/>
        <v>302000</v>
      </c>
      <c r="HS211" s="22">
        <v>1.01</v>
      </c>
      <c r="HT211" s="22" t="s">
        <v>41</v>
      </c>
      <c r="HU211" s="22" t="s">
        <v>36</v>
      </c>
      <c r="HV211" s="22">
        <v>123.223</v>
      </c>
      <c r="HW211" s="22" t="s">
        <v>39</v>
      </c>
    </row>
    <row r="212" spans="1:231" s="21" customFormat="1" ht="226.5" customHeight="1">
      <c r="A212" s="65">
        <v>200</v>
      </c>
      <c r="B212" s="66" t="s">
        <v>479</v>
      </c>
      <c r="C212" s="63" t="s">
        <v>480</v>
      </c>
      <c r="D212" s="67">
        <v>50</v>
      </c>
      <c r="E212" s="68" t="s">
        <v>250</v>
      </c>
      <c r="F212" s="69">
        <v>2200.46</v>
      </c>
      <c r="G212" s="57"/>
      <c r="H212" s="70"/>
      <c r="I212" s="58" t="s">
        <v>40</v>
      </c>
      <c r="J212" s="59">
        <f t="shared" si="45"/>
        <v>1</v>
      </c>
      <c r="K212" s="60" t="s">
        <v>64</v>
      </c>
      <c r="L212" s="60" t="s">
        <v>7</v>
      </c>
      <c r="M212" s="71"/>
      <c r="N212" s="57"/>
      <c r="O212" s="57"/>
      <c r="P212" s="61"/>
      <c r="Q212" s="57"/>
      <c r="R212" s="57"/>
      <c r="S212" s="61"/>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72">
        <f t="shared" si="47"/>
        <v>110023</v>
      </c>
      <c r="BB212" s="73">
        <f t="shared" si="46"/>
        <v>110023</v>
      </c>
      <c r="BC212" s="74" t="str">
        <f t="shared" si="43"/>
        <v>INR  One Lakh Ten Thousand  &amp;Twenty Three  Only</v>
      </c>
      <c r="BD212" s="75"/>
      <c r="BE212" s="81">
        <v>363</v>
      </c>
      <c r="BF212" s="81">
        <f t="shared" si="48"/>
        <v>410.63</v>
      </c>
      <c r="BG212" s="81">
        <f t="shared" si="49"/>
        <v>18150</v>
      </c>
      <c r="HS212" s="22"/>
      <c r="HT212" s="22"/>
      <c r="HU212" s="22"/>
      <c r="HV212" s="22"/>
      <c r="HW212" s="22"/>
    </row>
    <row r="213" spans="1:231" s="21" customFormat="1" ht="143.25" customHeight="1">
      <c r="A213" s="32">
        <v>201</v>
      </c>
      <c r="B213" s="66" t="s">
        <v>481</v>
      </c>
      <c r="C213" s="63" t="s">
        <v>482</v>
      </c>
      <c r="D213" s="67">
        <v>200</v>
      </c>
      <c r="E213" s="68" t="s">
        <v>239</v>
      </c>
      <c r="F213" s="69">
        <v>1894.76</v>
      </c>
      <c r="G213" s="57"/>
      <c r="H213" s="70"/>
      <c r="I213" s="58" t="s">
        <v>40</v>
      </c>
      <c r="J213" s="59">
        <f t="shared" si="45"/>
        <v>1</v>
      </c>
      <c r="K213" s="60" t="s">
        <v>64</v>
      </c>
      <c r="L213" s="60" t="s">
        <v>7</v>
      </c>
      <c r="M213" s="71"/>
      <c r="N213" s="57"/>
      <c r="O213" s="57"/>
      <c r="P213" s="61"/>
      <c r="Q213" s="57"/>
      <c r="R213" s="57"/>
      <c r="S213" s="61"/>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72">
        <f t="shared" si="47"/>
        <v>378952</v>
      </c>
      <c r="BB213" s="73">
        <f t="shared" si="46"/>
        <v>378952</v>
      </c>
      <c r="BC213" s="74" t="str">
        <f t="shared" si="43"/>
        <v>INR  Three Lakh Seventy Eight Thousand Nine Hundred &amp; Fifty Two  Only</v>
      </c>
      <c r="BD213" s="75"/>
      <c r="BE213" s="81">
        <v>381</v>
      </c>
      <c r="BF213" s="81">
        <f t="shared" si="48"/>
        <v>430.99</v>
      </c>
      <c r="BG213" s="81">
        <f t="shared" si="49"/>
        <v>76200</v>
      </c>
      <c r="HS213" s="22"/>
      <c r="HT213" s="22"/>
      <c r="HU213" s="22"/>
      <c r="HV213" s="22"/>
      <c r="HW213" s="22"/>
    </row>
    <row r="214" spans="1:231" s="21" customFormat="1" ht="87.75" customHeight="1">
      <c r="A214" s="65">
        <v>202</v>
      </c>
      <c r="B214" s="66" t="s">
        <v>701</v>
      </c>
      <c r="C214" s="63" t="s">
        <v>483</v>
      </c>
      <c r="D214" s="67">
        <v>1</v>
      </c>
      <c r="E214" s="68" t="s">
        <v>243</v>
      </c>
      <c r="F214" s="69">
        <v>29218.9</v>
      </c>
      <c r="G214" s="57"/>
      <c r="H214" s="70"/>
      <c r="I214" s="58" t="s">
        <v>40</v>
      </c>
      <c r="J214" s="59">
        <f t="shared" si="45"/>
        <v>1</v>
      </c>
      <c r="K214" s="60" t="s">
        <v>64</v>
      </c>
      <c r="L214" s="60" t="s">
        <v>7</v>
      </c>
      <c r="M214" s="71"/>
      <c r="N214" s="57"/>
      <c r="O214" s="57"/>
      <c r="P214" s="61"/>
      <c r="Q214" s="57"/>
      <c r="R214" s="57"/>
      <c r="S214" s="61"/>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72">
        <f t="shared" si="47"/>
        <v>29218.9</v>
      </c>
      <c r="BB214" s="73">
        <f t="shared" si="46"/>
        <v>29218.9</v>
      </c>
      <c r="BC214" s="74" t="str">
        <f t="shared" si="43"/>
        <v>INR  Twenty Nine Thousand Two Hundred &amp; Eighteen  and Paise Ninety Only</v>
      </c>
      <c r="BD214" s="75"/>
      <c r="BE214" s="81">
        <v>399</v>
      </c>
      <c r="BF214" s="81">
        <f t="shared" si="48"/>
        <v>451.35</v>
      </c>
      <c r="BG214" s="81">
        <f t="shared" si="49"/>
        <v>399</v>
      </c>
      <c r="HS214" s="22"/>
      <c r="HT214" s="22"/>
      <c r="HU214" s="22"/>
      <c r="HV214" s="22"/>
      <c r="HW214" s="22"/>
    </row>
    <row r="215" spans="1:231" s="21" customFormat="1" ht="75" customHeight="1">
      <c r="A215" s="32">
        <v>203</v>
      </c>
      <c r="B215" s="66" t="s">
        <v>484</v>
      </c>
      <c r="C215" s="63" t="s">
        <v>485</v>
      </c>
      <c r="D215" s="67">
        <v>1</v>
      </c>
      <c r="E215" s="68" t="s">
        <v>243</v>
      </c>
      <c r="F215" s="69">
        <v>4781.92</v>
      </c>
      <c r="G215" s="57"/>
      <c r="H215" s="70"/>
      <c r="I215" s="58" t="s">
        <v>40</v>
      </c>
      <c r="J215" s="59">
        <f t="shared" si="45"/>
        <v>1</v>
      </c>
      <c r="K215" s="60" t="s">
        <v>64</v>
      </c>
      <c r="L215" s="60" t="s">
        <v>7</v>
      </c>
      <c r="M215" s="71"/>
      <c r="N215" s="57"/>
      <c r="O215" s="57"/>
      <c r="P215" s="61"/>
      <c r="Q215" s="57"/>
      <c r="R215" s="57"/>
      <c r="S215" s="61"/>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72">
        <f t="shared" si="47"/>
        <v>4781.92</v>
      </c>
      <c r="BB215" s="73">
        <f t="shared" si="46"/>
        <v>4781.92</v>
      </c>
      <c r="BC215" s="74" t="str">
        <f t="shared" si="43"/>
        <v>INR  Four Thousand Seven Hundred &amp; Eighty One  and Paise Ninety Two Only</v>
      </c>
      <c r="BD215" s="75"/>
      <c r="BE215" s="81">
        <v>417</v>
      </c>
      <c r="BF215" s="81">
        <f t="shared" si="48"/>
        <v>471.71</v>
      </c>
      <c r="BG215" s="81">
        <f t="shared" si="49"/>
        <v>417</v>
      </c>
      <c r="HS215" s="22"/>
      <c r="HT215" s="22"/>
      <c r="HU215" s="22"/>
      <c r="HV215" s="22"/>
      <c r="HW215" s="22"/>
    </row>
    <row r="216" spans="1:231" s="21" customFormat="1" ht="60.75" customHeight="1">
      <c r="A216" s="65">
        <v>204</v>
      </c>
      <c r="B216" s="66" t="s">
        <v>486</v>
      </c>
      <c r="C216" s="63" t="s">
        <v>487</v>
      </c>
      <c r="D216" s="67">
        <v>35</v>
      </c>
      <c r="E216" s="68" t="s">
        <v>242</v>
      </c>
      <c r="F216" s="69">
        <v>203.11</v>
      </c>
      <c r="G216" s="57"/>
      <c r="H216" s="70"/>
      <c r="I216" s="58" t="s">
        <v>40</v>
      </c>
      <c r="J216" s="59">
        <f t="shared" si="45"/>
        <v>1</v>
      </c>
      <c r="K216" s="60" t="s">
        <v>64</v>
      </c>
      <c r="L216" s="60" t="s">
        <v>7</v>
      </c>
      <c r="M216" s="71"/>
      <c r="N216" s="57"/>
      <c r="O216" s="57"/>
      <c r="P216" s="61"/>
      <c r="Q216" s="57"/>
      <c r="R216" s="57"/>
      <c r="S216" s="61"/>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72">
        <f t="shared" si="47"/>
        <v>7108.85</v>
      </c>
      <c r="BB216" s="73">
        <f t="shared" si="46"/>
        <v>7108.85</v>
      </c>
      <c r="BC216" s="74" t="str">
        <f t="shared" si="43"/>
        <v>INR  Seven Thousand One Hundred &amp; Eight  and Paise Eighty Five Only</v>
      </c>
      <c r="BD216" s="75"/>
      <c r="BE216" s="69">
        <v>73743</v>
      </c>
      <c r="BF216" s="81">
        <f t="shared" si="48"/>
        <v>83418.08</v>
      </c>
      <c r="BG216" s="81">
        <f t="shared" si="49"/>
        <v>2581005</v>
      </c>
      <c r="HS216" s="22"/>
      <c r="HT216" s="22"/>
      <c r="HU216" s="22"/>
      <c r="HV216" s="22"/>
      <c r="HW216" s="22"/>
    </row>
    <row r="217" spans="1:231" s="21" customFormat="1" ht="45.75" customHeight="1">
      <c r="A217" s="32">
        <v>205</v>
      </c>
      <c r="B217" s="66" t="s">
        <v>488</v>
      </c>
      <c r="C217" s="63" t="s">
        <v>489</v>
      </c>
      <c r="D217" s="67">
        <v>1</v>
      </c>
      <c r="E217" s="68" t="s">
        <v>243</v>
      </c>
      <c r="F217" s="69">
        <v>10599.57</v>
      </c>
      <c r="G217" s="57"/>
      <c r="H217" s="70"/>
      <c r="I217" s="58" t="s">
        <v>40</v>
      </c>
      <c r="J217" s="59">
        <f t="shared" si="45"/>
        <v>1</v>
      </c>
      <c r="K217" s="60" t="s">
        <v>64</v>
      </c>
      <c r="L217" s="60" t="s">
        <v>7</v>
      </c>
      <c r="M217" s="71"/>
      <c r="N217" s="57"/>
      <c r="O217" s="57"/>
      <c r="P217" s="61"/>
      <c r="Q217" s="57"/>
      <c r="R217" s="57"/>
      <c r="S217" s="61"/>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72">
        <f t="shared" si="47"/>
        <v>10599.57</v>
      </c>
      <c r="BB217" s="73">
        <f t="shared" si="46"/>
        <v>10599.57</v>
      </c>
      <c r="BC217" s="74" t="str">
        <f t="shared" si="43"/>
        <v>INR  Ten Thousand Five Hundred &amp; Ninety Nine  and Paise Fifty Seven Only</v>
      </c>
      <c r="BD217" s="75"/>
      <c r="BE217" s="69">
        <v>74173</v>
      </c>
      <c r="BF217" s="81">
        <f t="shared" si="48"/>
        <v>83904.5</v>
      </c>
      <c r="BG217" s="81">
        <f t="shared" si="49"/>
        <v>74173</v>
      </c>
      <c r="HS217" s="22"/>
      <c r="HT217" s="22"/>
      <c r="HU217" s="22"/>
      <c r="HV217" s="22"/>
      <c r="HW217" s="22"/>
    </row>
    <row r="218" spans="1:231" s="21" customFormat="1" ht="48" customHeight="1">
      <c r="A218" s="65">
        <v>206</v>
      </c>
      <c r="B218" s="66" t="s">
        <v>490</v>
      </c>
      <c r="C218" s="63" t="s">
        <v>491</v>
      </c>
      <c r="D218" s="67">
        <v>3</v>
      </c>
      <c r="E218" s="68" t="s">
        <v>243</v>
      </c>
      <c r="F218" s="69">
        <v>4748.66</v>
      </c>
      <c r="G218" s="57"/>
      <c r="H218" s="70"/>
      <c r="I218" s="58" t="s">
        <v>40</v>
      </c>
      <c r="J218" s="59">
        <f t="shared" si="45"/>
        <v>1</v>
      </c>
      <c r="K218" s="60" t="s">
        <v>64</v>
      </c>
      <c r="L218" s="60" t="s">
        <v>7</v>
      </c>
      <c r="M218" s="71"/>
      <c r="N218" s="57"/>
      <c r="O218" s="57"/>
      <c r="P218" s="61"/>
      <c r="Q218" s="57"/>
      <c r="R218" s="57"/>
      <c r="S218" s="61"/>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72">
        <f t="shared" si="47"/>
        <v>14245.98</v>
      </c>
      <c r="BB218" s="73">
        <f t="shared" si="46"/>
        <v>14245.98</v>
      </c>
      <c r="BC218" s="74" t="str">
        <f t="shared" si="43"/>
        <v>INR  Fourteen Thousand Two Hundred &amp; Forty Five  and Paise Ninety Eight Only</v>
      </c>
      <c r="BD218" s="75"/>
      <c r="BE218" s="69">
        <v>74603</v>
      </c>
      <c r="BF218" s="81">
        <f t="shared" si="48"/>
        <v>84390.91</v>
      </c>
      <c r="BG218" s="81">
        <f t="shared" si="49"/>
        <v>223809</v>
      </c>
      <c r="HS218" s="22"/>
      <c r="HT218" s="22"/>
      <c r="HU218" s="22"/>
      <c r="HV218" s="22"/>
      <c r="HW218" s="22"/>
    </row>
    <row r="219" spans="1:231" s="21" customFormat="1" ht="105.75" customHeight="1">
      <c r="A219" s="32">
        <v>207</v>
      </c>
      <c r="B219" s="66" t="s">
        <v>492</v>
      </c>
      <c r="C219" s="63" t="s">
        <v>493</v>
      </c>
      <c r="D219" s="67">
        <v>3</v>
      </c>
      <c r="E219" s="68" t="s">
        <v>243</v>
      </c>
      <c r="F219" s="69">
        <v>6835.56</v>
      </c>
      <c r="G219" s="57"/>
      <c r="H219" s="70"/>
      <c r="I219" s="58" t="s">
        <v>40</v>
      </c>
      <c r="J219" s="59">
        <f t="shared" si="45"/>
        <v>1</v>
      </c>
      <c r="K219" s="60" t="s">
        <v>64</v>
      </c>
      <c r="L219" s="60" t="s">
        <v>7</v>
      </c>
      <c r="M219" s="71"/>
      <c r="N219" s="57"/>
      <c r="O219" s="57"/>
      <c r="P219" s="61"/>
      <c r="Q219" s="57"/>
      <c r="R219" s="57"/>
      <c r="S219" s="61"/>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72">
        <f t="shared" si="47"/>
        <v>20506.68</v>
      </c>
      <c r="BB219" s="73">
        <f t="shared" si="46"/>
        <v>20506.68</v>
      </c>
      <c r="BC219" s="74" t="str">
        <f t="shared" si="43"/>
        <v>INR  Twenty Thousand Five Hundred &amp; Six  and Paise Sixty Eight Only</v>
      </c>
      <c r="BD219" s="75"/>
      <c r="BE219" s="69">
        <v>75033</v>
      </c>
      <c r="BF219" s="81">
        <f t="shared" si="48"/>
        <v>84877.33</v>
      </c>
      <c r="BG219" s="81">
        <f t="shared" si="49"/>
        <v>225099</v>
      </c>
      <c r="HS219" s="22"/>
      <c r="HT219" s="22"/>
      <c r="HU219" s="22"/>
      <c r="HV219" s="22"/>
      <c r="HW219" s="22"/>
    </row>
    <row r="220" spans="1:231" s="21" customFormat="1" ht="131.25" customHeight="1">
      <c r="A220" s="65">
        <v>208</v>
      </c>
      <c r="B220" s="66" t="s">
        <v>494</v>
      </c>
      <c r="C220" s="63" t="s">
        <v>495</v>
      </c>
      <c r="D220" s="67">
        <v>1</v>
      </c>
      <c r="E220" s="68" t="s">
        <v>242</v>
      </c>
      <c r="F220" s="69">
        <v>4474.29</v>
      </c>
      <c r="G220" s="57"/>
      <c r="H220" s="70"/>
      <c r="I220" s="58" t="s">
        <v>40</v>
      </c>
      <c r="J220" s="59">
        <f t="shared" si="45"/>
        <v>1</v>
      </c>
      <c r="K220" s="60" t="s">
        <v>64</v>
      </c>
      <c r="L220" s="60" t="s">
        <v>7</v>
      </c>
      <c r="M220" s="71"/>
      <c r="N220" s="57"/>
      <c r="O220" s="57"/>
      <c r="P220" s="61"/>
      <c r="Q220" s="57"/>
      <c r="R220" s="57"/>
      <c r="S220" s="61"/>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72">
        <f t="shared" si="47"/>
        <v>4474.29</v>
      </c>
      <c r="BB220" s="73">
        <f t="shared" si="46"/>
        <v>4474.29</v>
      </c>
      <c r="BC220" s="74" t="str">
        <f t="shared" si="43"/>
        <v>INR  Four Thousand Four Hundred &amp; Seventy Four  and Paise Twenty Nine Only</v>
      </c>
      <c r="BD220" s="75"/>
      <c r="BE220" s="81">
        <v>4919</v>
      </c>
      <c r="BF220" s="81">
        <f t="shared" si="48"/>
        <v>5564.37</v>
      </c>
      <c r="BG220" s="81">
        <f t="shared" si="49"/>
        <v>4919</v>
      </c>
      <c r="HS220" s="22"/>
      <c r="HT220" s="22"/>
      <c r="HU220" s="22"/>
      <c r="HV220" s="22"/>
      <c r="HW220" s="22"/>
    </row>
    <row r="221" spans="1:231" s="21" customFormat="1" ht="46.5" customHeight="1">
      <c r="A221" s="32">
        <v>209</v>
      </c>
      <c r="B221" s="66" t="s">
        <v>496</v>
      </c>
      <c r="C221" s="63" t="s">
        <v>497</v>
      </c>
      <c r="D221" s="67">
        <v>1</v>
      </c>
      <c r="E221" s="68" t="s">
        <v>243</v>
      </c>
      <c r="F221" s="69">
        <v>7510.21</v>
      </c>
      <c r="G221" s="57"/>
      <c r="H221" s="70"/>
      <c r="I221" s="58" t="s">
        <v>40</v>
      </c>
      <c r="J221" s="59">
        <f t="shared" si="45"/>
        <v>1</v>
      </c>
      <c r="K221" s="60" t="s">
        <v>64</v>
      </c>
      <c r="L221" s="60" t="s">
        <v>7</v>
      </c>
      <c r="M221" s="71"/>
      <c r="N221" s="57"/>
      <c r="O221" s="57"/>
      <c r="P221" s="61"/>
      <c r="Q221" s="57"/>
      <c r="R221" s="57"/>
      <c r="S221" s="61"/>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72">
        <f t="shared" si="47"/>
        <v>7510.21</v>
      </c>
      <c r="BB221" s="73">
        <f t="shared" si="46"/>
        <v>7510.21</v>
      </c>
      <c r="BC221" s="74" t="str">
        <f t="shared" si="43"/>
        <v>INR  Seven Thousand Five Hundred &amp; Ten  and Paise Twenty One Only</v>
      </c>
      <c r="BD221" s="75"/>
      <c r="BE221" s="81">
        <v>5142</v>
      </c>
      <c r="BF221" s="81">
        <f t="shared" si="48"/>
        <v>5816.63</v>
      </c>
      <c r="BG221" s="81">
        <f t="shared" si="49"/>
        <v>5142</v>
      </c>
      <c r="HS221" s="22"/>
      <c r="HT221" s="22"/>
      <c r="HU221" s="22"/>
      <c r="HV221" s="22"/>
      <c r="HW221" s="22"/>
    </row>
    <row r="222" spans="1:231" s="21" customFormat="1" ht="48" customHeight="1">
      <c r="A222" s="65">
        <v>210</v>
      </c>
      <c r="B222" s="66" t="s">
        <v>498</v>
      </c>
      <c r="C222" s="63" t="s">
        <v>499</v>
      </c>
      <c r="D222" s="67">
        <v>1</v>
      </c>
      <c r="E222" s="68" t="s">
        <v>243</v>
      </c>
      <c r="F222" s="69">
        <v>11073.49</v>
      </c>
      <c r="G222" s="57"/>
      <c r="H222" s="70"/>
      <c r="I222" s="58" t="s">
        <v>40</v>
      </c>
      <c r="J222" s="59">
        <f t="shared" si="45"/>
        <v>1</v>
      </c>
      <c r="K222" s="60" t="s">
        <v>64</v>
      </c>
      <c r="L222" s="60" t="s">
        <v>7</v>
      </c>
      <c r="M222" s="71"/>
      <c r="N222" s="57"/>
      <c r="O222" s="57"/>
      <c r="P222" s="61"/>
      <c r="Q222" s="57"/>
      <c r="R222" s="57"/>
      <c r="S222" s="61"/>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72">
        <f t="shared" si="47"/>
        <v>11073.49</v>
      </c>
      <c r="BB222" s="73">
        <f t="shared" si="46"/>
        <v>11073.49</v>
      </c>
      <c r="BC222" s="74" t="str">
        <f t="shared" si="43"/>
        <v>INR  Eleven Thousand  &amp;Seventy Three  and Paise Forty Nine Only</v>
      </c>
      <c r="BD222" s="75"/>
      <c r="BE222" s="81">
        <v>5253</v>
      </c>
      <c r="BF222" s="81">
        <f t="shared" si="48"/>
        <v>5942.19</v>
      </c>
      <c r="BG222" s="81">
        <f t="shared" si="49"/>
        <v>5253</v>
      </c>
      <c r="HS222" s="22"/>
      <c r="HT222" s="22"/>
      <c r="HU222" s="22"/>
      <c r="HV222" s="22"/>
      <c r="HW222" s="22"/>
    </row>
    <row r="223" spans="1:231" s="21" customFormat="1" ht="130.5" customHeight="1">
      <c r="A223" s="32">
        <v>211</v>
      </c>
      <c r="B223" s="66" t="s">
        <v>500</v>
      </c>
      <c r="C223" s="63" t="s">
        <v>501</v>
      </c>
      <c r="D223" s="67">
        <v>1</v>
      </c>
      <c r="E223" s="68" t="s">
        <v>243</v>
      </c>
      <c r="F223" s="69">
        <v>19777.39</v>
      </c>
      <c r="G223" s="57"/>
      <c r="H223" s="70"/>
      <c r="I223" s="58" t="s">
        <v>40</v>
      </c>
      <c r="J223" s="59">
        <f t="shared" si="45"/>
        <v>1</v>
      </c>
      <c r="K223" s="60" t="s">
        <v>64</v>
      </c>
      <c r="L223" s="60" t="s">
        <v>7</v>
      </c>
      <c r="M223" s="71"/>
      <c r="N223" s="57"/>
      <c r="O223" s="57"/>
      <c r="P223" s="61"/>
      <c r="Q223" s="57"/>
      <c r="R223" s="57"/>
      <c r="S223" s="61"/>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72">
        <f t="shared" si="47"/>
        <v>19777.39</v>
      </c>
      <c r="BB223" s="73">
        <f t="shared" si="46"/>
        <v>19777.39</v>
      </c>
      <c r="BC223" s="74" t="str">
        <f t="shared" si="43"/>
        <v>INR  Nineteen Thousand Seven Hundred &amp; Seventy Seven  and Paise Thirty Nine Only</v>
      </c>
      <c r="BD223" s="75"/>
      <c r="BE223" s="81">
        <v>5364</v>
      </c>
      <c r="BF223" s="81">
        <f t="shared" si="48"/>
        <v>6067.76</v>
      </c>
      <c r="BG223" s="81">
        <f t="shared" si="49"/>
        <v>5364</v>
      </c>
      <c r="HS223" s="22"/>
      <c r="HT223" s="22"/>
      <c r="HU223" s="22"/>
      <c r="HV223" s="22"/>
      <c r="HW223" s="22"/>
    </row>
    <row r="224" spans="1:231" s="21" customFormat="1" ht="46.5" customHeight="1">
      <c r="A224" s="65">
        <v>212</v>
      </c>
      <c r="B224" s="66" t="s">
        <v>502</v>
      </c>
      <c r="C224" s="63" t="s">
        <v>503</v>
      </c>
      <c r="D224" s="67">
        <v>1</v>
      </c>
      <c r="E224" s="68" t="s">
        <v>243</v>
      </c>
      <c r="F224" s="69">
        <v>4907.82</v>
      </c>
      <c r="G224" s="57"/>
      <c r="H224" s="70"/>
      <c r="I224" s="58" t="s">
        <v>40</v>
      </c>
      <c r="J224" s="59">
        <f t="shared" si="45"/>
        <v>1</v>
      </c>
      <c r="K224" s="60" t="s">
        <v>64</v>
      </c>
      <c r="L224" s="60" t="s">
        <v>7</v>
      </c>
      <c r="M224" s="71"/>
      <c r="N224" s="57"/>
      <c r="O224" s="57"/>
      <c r="P224" s="61"/>
      <c r="Q224" s="57"/>
      <c r="R224" s="57"/>
      <c r="S224" s="61"/>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72">
        <f t="shared" si="47"/>
        <v>4907.82</v>
      </c>
      <c r="BB224" s="73">
        <f t="shared" si="46"/>
        <v>4907.82</v>
      </c>
      <c r="BC224" s="74" t="str">
        <f t="shared" si="43"/>
        <v>INR  Four Thousand Nine Hundred &amp; Seven  and Paise Eighty Two Only</v>
      </c>
      <c r="BD224" s="75"/>
      <c r="BE224" s="81">
        <v>5475</v>
      </c>
      <c r="BF224" s="81">
        <f t="shared" si="48"/>
        <v>6193.32</v>
      </c>
      <c r="BG224" s="81">
        <f t="shared" si="49"/>
        <v>5475</v>
      </c>
      <c r="HS224" s="22"/>
      <c r="HT224" s="22"/>
      <c r="HU224" s="22"/>
      <c r="HV224" s="22"/>
      <c r="HW224" s="22"/>
    </row>
    <row r="225" spans="1:231" s="21" customFormat="1" ht="100.5" customHeight="1">
      <c r="A225" s="32">
        <v>213</v>
      </c>
      <c r="B225" s="66" t="s">
        <v>504</v>
      </c>
      <c r="C225" s="63" t="s">
        <v>505</v>
      </c>
      <c r="D225" s="67">
        <v>2</v>
      </c>
      <c r="E225" s="68" t="s">
        <v>243</v>
      </c>
      <c r="F225" s="69">
        <v>7098.05</v>
      </c>
      <c r="G225" s="57"/>
      <c r="H225" s="70"/>
      <c r="I225" s="58" t="s">
        <v>40</v>
      </c>
      <c r="J225" s="59">
        <f t="shared" si="45"/>
        <v>1</v>
      </c>
      <c r="K225" s="60" t="s">
        <v>64</v>
      </c>
      <c r="L225" s="60" t="s">
        <v>7</v>
      </c>
      <c r="M225" s="71"/>
      <c r="N225" s="57"/>
      <c r="O225" s="57"/>
      <c r="P225" s="61"/>
      <c r="Q225" s="57"/>
      <c r="R225" s="57"/>
      <c r="S225" s="61"/>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72">
        <f t="shared" si="47"/>
        <v>14196.1</v>
      </c>
      <c r="BB225" s="73">
        <f t="shared" si="46"/>
        <v>14196.1</v>
      </c>
      <c r="BC225" s="74" t="str">
        <f t="shared" si="43"/>
        <v>INR  Fourteen Thousand One Hundred &amp; Ninety Six  and Paise Ten Only</v>
      </c>
      <c r="BD225" s="75"/>
      <c r="BE225" s="81">
        <v>676</v>
      </c>
      <c r="BF225" s="81">
        <f t="shared" si="48"/>
        <v>764.69</v>
      </c>
      <c r="BG225" s="81">
        <f t="shared" si="49"/>
        <v>1352</v>
      </c>
      <c r="HS225" s="22"/>
      <c r="HT225" s="22"/>
      <c r="HU225" s="22"/>
      <c r="HV225" s="22"/>
      <c r="HW225" s="22"/>
    </row>
    <row r="226" spans="1:231" s="21" customFormat="1" ht="89.25" customHeight="1">
      <c r="A226" s="65">
        <v>214</v>
      </c>
      <c r="B226" s="66" t="s">
        <v>506</v>
      </c>
      <c r="C226" s="63" t="s">
        <v>507</v>
      </c>
      <c r="D226" s="67">
        <v>9</v>
      </c>
      <c r="E226" s="68" t="s">
        <v>243</v>
      </c>
      <c r="F226" s="69">
        <v>3974.24</v>
      </c>
      <c r="G226" s="57"/>
      <c r="H226" s="70"/>
      <c r="I226" s="58" t="s">
        <v>40</v>
      </c>
      <c r="J226" s="59">
        <f t="shared" si="45"/>
        <v>1</v>
      </c>
      <c r="K226" s="60" t="s">
        <v>64</v>
      </c>
      <c r="L226" s="60" t="s">
        <v>7</v>
      </c>
      <c r="M226" s="71"/>
      <c r="N226" s="57"/>
      <c r="O226" s="57"/>
      <c r="P226" s="61"/>
      <c r="Q226" s="57"/>
      <c r="R226" s="57"/>
      <c r="S226" s="61"/>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72">
        <f t="shared" si="47"/>
        <v>35768.159999999996</v>
      </c>
      <c r="BB226" s="73">
        <f t="shared" si="46"/>
        <v>35768.159999999996</v>
      </c>
      <c r="BC226" s="74" t="str">
        <f t="shared" si="43"/>
        <v>INR  Thirty Five Thousand Seven Hundred &amp; Sixty Eight  and Paise Sixteen Only</v>
      </c>
      <c r="BD226" s="75"/>
      <c r="BE226" s="81">
        <v>688</v>
      </c>
      <c r="BF226" s="81">
        <f t="shared" si="48"/>
        <v>778.27</v>
      </c>
      <c r="BG226" s="81">
        <f t="shared" si="49"/>
        <v>6192</v>
      </c>
      <c r="HS226" s="22"/>
      <c r="HT226" s="22"/>
      <c r="HU226" s="22"/>
      <c r="HV226" s="22"/>
      <c r="HW226" s="22"/>
    </row>
    <row r="227" spans="1:231" s="21" customFormat="1" ht="74.25" customHeight="1">
      <c r="A227" s="32">
        <v>215</v>
      </c>
      <c r="B227" s="66" t="s">
        <v>508</v>
      </c>
      <c r="C227" s="63" t="s">
        <v>509</v>
      </c>
      <c r="D227" s="67">
        <v>100</v>
      </c>
      <c r="E227" s="68" t="s">
        <v>242</v>
      </c>
      <c r="F227" s="69">
        <v>192.42</v>
      </c>
      <c r="G227" s="57"/>
      <c r="H227" s="70"/>
      <c r="I227" s="58" t="s">
        <v>40</v>
      </c>
      <c r="J227" s="59">
        <f t="shared" si="45"/>
        <v>1</v>
      </c>
      <c r="K227" s="60" t="s">
        <v>64</v>
      </c>
      <c r="L227" s="60" t="s">
        <v>7</v>
      </c>
      <c r="M227" s="71"/>
      <c r="N227" s="57"/>
      <c r="O227" s="57"/>
      <c r="P227" s="61"/>
      <c r="Q227" s="57"/>
      <c r="R227" s="57"/>
      <c r="S227" s="61"/>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72">
        <f t="shared" si="47"/>
        <v>19242</v>
      </c>
      <c r="BB227" s="73">
        <f t="shared" si="46"/>
        <v>19242</v>
      </c>
      <c r="BC227" s="74" t="str">
        <f t="shared" si="43"/>
        <v>INR  Nineteen Thousand Two Hundred &amp; Forty Two  Only</v>
      </c>
      <c r="BD227" s="75"/>
      <c r="BE227" s="81">
        <v>700</v>
      </c>
      <c r="BF227" s="81">
        <f t="shared" si="48"/>
        <v>791.84</v>
      </c>
      <c r="BG227" s="81">
        <f t="shared" si="49"/>
        <v>70000</v>
      </c>
      <c r="HS227" s="22"/>
      <c r="HT227" s="22"/>
      <c r="HU227" s="22"/>
      <c r="HV227" s="22"/>
      <c r="HW227" s="22"/>
    </row>
    <row r="228" spans="1:231" s="21" customFormat="1" ht="57.75" customHeight="1">
      <c r="A228" s="65">
        <v>216</v>
      </c>
      <c r="B228" s="66" t="s">
        <v>510</v>
      </c>
      <c r="C228" s="63" t="s">
        <v>511</v>
      </c>
      <c r="D228" s="67">
        <v>15</v>
      </c>
      <c r="E228" s="68" t="s">
        <v>242</v>
      </c>
      <c r="F228" s="69">
        <v>71.27</v>
      </c>
      <c r="G228" s="57"/>
      <c r="H228" s="70"/>
      <c r="I228" s="58" t="s">
        <v>40</v>
      </c>
      <c r="J228" s="59">
        <f t="shared" si="45"/>
        <v>1</v>
      </c>
      <c r="K228" s="60" t="s">
        <v>64</v>
      </c>
      <c r="L228" s="60" t="s">
        <v>7</v>
      </c>
      <c r="M228" s="71"/>
      <c r="N228" s="57"/>
      <c r="O228" s="57"/>
      <c r="P228" s="61"/>
      <c r="Q228" s="57"/>
      <c r="R228" s="57"/>
      <c r="S228" s="61"/>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72">
        <f t="shared" si="47"/>
        <v>1069.05</v>
      </c>
      <c r="BB228" s="73">
        <f t="shared" si="46"/>
        <v>1069.05</v>
      </c>
      <c r="BC228" s="74" t="str">
        <f t="shared" si="43"/>
        <v>INR  One Thousand  &amp;Sixty Nine  and Paise Five Only</v>
      </c>
      <c r="BD228" s="75"/>
      <c r="BE228" s="81">
        <v>712</v>
      </c>
      <c r="BF228" s="81">
        <f t="shared" si="48"/>
        <v>805.41</v>
      </c>
      <c r="BG228" s="81">
        <f t="shared" si="49"/>
        <v>10680</v>
      </c>
      <c r="HS228" s="22"/>
      <c r="HT228" s="22"/>
      <c r="HU228" s="22"/>
      <c r="HV228" s="22"/>
      <c r="HW228" s="22"/>
    </row>
    <row r="229" spans="1:231" s="21" customFormat="1" ht="61.5" customHeight="1">
      <c r="A229" s="32">
        <v>217</v>
      </c>
      <c r="B229" s="66" t="s">
        <v>512</v>
      </c>
      <c r="C229" s="63" t="s">
        <v>513</v>
      </c>
      <c r="D229" s="67">
        <v>4</v>
      </c>
      <c r="E229" s="68" t="s">
        <v>243</v>
      </c>
      <c r="F229" s="69">
        <v>192.42</v>
      </c>
      <c r="G229" s="57"/>
      <c r="H229" s="70"/>
      <c r="I229" s="58" t="s">
        <v>40</v>
      </c>
      <c r="J229" s="59">
        <f t="shared" si="45"/>
        <v>1</v>
      </c>
      <c r="K229" s="60" t="s">
        <v>64</v>
      </c>
      <c r="L229" s="60" t="s">
        <v>7</v>
      </c>
      <c r="M229" s="71"/>
      <c r="N229" s="57"/>
      <c r="O229" s="57"/>
      <c r="P229" s="61"/>
      <c r="Q229" s="57"/>
      <c r="R229" s="57"/>
      <c r="S229" s="61"/>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72">
        <f t="shared" si="47"/>
        <v>769.68</v>
      </c>
      <c r="BB229" s="73">
        <f t="shared" si="46"/>
        <v>769.68</v>
      </c>
      <c r="BC229" s="74" t="str">
        <f t="shared" si="43"/>
        <v>INR  Seven Hundred &amp; Sixty Nine  and Paise Sixty Eight Only</v>
      </c>
      <c r="BD229" s="75"/>
      <c r="BE229" s="81">
        <v>178</v>
      </c>
      <c r="BF229" s="81">
        <f t="shared" si="48"/>
        <v>201.35</v>
      </c>
      <c r="BG229" s="81">
        <f t="shared" si="49"/>
        <v>712</v>
      </c>
      <c r="HS229" s="22"/>
      <c r="HT229" s="22"/>
      <c r="HU229" s="22"/>
      <c r="HV229" s="22"/>
      <c r="HW229" s="22"/>
    </row>
    <row r="230" spans="1:231" s="21" customFormat="1" ht="74.25" customHeight="1">
      <c r="A230" s="65">
        <v>218</v>
      </c>
      <c r="B230" s="66" t="s">
        <v>514</v>
      </c>
      <c r="C230" s="63" t="s">
        <v>515</v>
      </c>
      <c r="D230" s="67">
        <v>230</v>
      </c>
      <c r="E230" s="68" t="s">
        <v>242</v>
      </c>
      <c r="F230" s="69">
        <v>192.42</v>
      </c>
      <c r="G230" s="57"/>
      <c r="H230" s="70"/>
      <c r="I230" s="58" t="s">
        <v>40</v>
      </c>
      <c r="J230" s="59">
        <f t="shared" si="45"/>
        <v>1</v>
      </c>
      <c r="K230" s="60" t="s">
        <v>64</v>
      </c>
      <c r="L230" s="60" t="s">
        <v>7</v>
      </c>
      <c r="M230" s="71"/>
      <c r="N230" s="57"/>
      <c r="O230" s="57"/>
      <c r="P230" s="61"/>
      <c r="Q230" s="57"/>
      <c r="R230" s="57"/>
      <c r="S230" s="61"/>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72">
        <f t="shared" si="47"/>
        <v>44256.6</v>
      </c>
      <c r="BB230" s="73">
        <f t="shared" si="46"/>
        <v>44256.6</v>
      </c>
      <c r="BC230" s="74" t="str">
        <f t="shared" si="43"/>
        <v>INR  Forty Four Thousand Two Hundred &amp; Fifty Six  and Paise Sixty Only</v>
      </c>
      <c r="BD230" s="75"/>
      <c r="BE230" s="81">
        <v>21</v>
      </c>
      <c r="BF230" s="81">
        <f t="shared" si="48"/>
        <v>23.76</v>
      </c>
      <c r="BG230" s="81">
        <f t="shared" si="49"/>
        <v>4830</v>
      </c>
      <c r="HS230" s="22"/>
      <c r="HT230" s="22"/>
      <c r="HU230" s="22"/>
      <c r="HV230" s="22"/>
      <c r="HW230" s="22"/>
    </row>
    <row r="231" spans="1:231" s="21" customFormat="1" ht="61.5" customHeight="1">
      <c r="A231" s="32">
        <v>219</v>
      </c>
      <c r="B231" s="66" t="s">
        <v>516</v>
      </c>
      <c r="C231" s="63" t="s">
        <v>517</v>
      </c>
      <c r="D231" s="67">
        <v>30</v>
      </c>
      <c r="E231" s="68" t="s">
        <v>242</v>
      </c>
      <c r="F231" s="69">
        <v>150.85</v>
      </c>
      <c r="G231" s="57"/>
      <c r="H231" s="70"/>
      <c r="I231" s="58" t="s">
        <v>40</v>
      </c>
      <c r="J231" s="59">
        <f t="shared" si="45"/>
        <v>1</v>
      </c>
      <c r="K231" s="60" t="s">
        <v>64</v>
      </c>
      <c r="L231" s="60" t="s">
        <v>7</v>
      </c>
      <c r="M231" s="71"/>
      <c r="N231" s="57"/>
      <c r="O231" s="57"/>
      <c r="P231" s="61"/>
      <c r="Q231" s="57"/>
      <c r="R231" s="57"/>
      <c r="S231" s="61"/>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72">
        <f>total_amount_ba($B$2,$D$2,D231,F231,J231,K231,M231)</f>
        <v>4525.5</v>
      </c>
      <c r="BB231" s="73">
        <f t="shared" si="46"/>
        <v>4525.5</v>
      </c>
      <c r="BC231" s="74" t="str">
        <f t="shared" si="43"/>
        <v>INR  Four Thousand Five Hundred &amp; Twenty Five  and Paise Fifty Only</v>
      </c>
      <c r="BD231" s="75"/>
      <c r="BE231" s="81">
        <v>10</v>
      </c>
      <c r="BF231" s="81">
        <f t="shared" si="48"/>
        <v>11.31</v>
      </c>
      <c r="BG231" s="81">
        <f t="shared" si="49"/>
        <v>300</v>
      </c>
      <c r="HS231" s="22">
        <v>2</v>
      </c>
      <c r="HT231" s="22" t="s">
        <v>35</v>
      </c>
      <c r="HU231" s="22" t="s">
        <v>46</v>
      </c>
      <c r="HV231" s="22">
        <v>10</v>
      </c>
      <c r="HW231" s="22" t="s">
        <v>39</v>
      </c>
    </row>
    <row r="232" spans="1:231" s="21" customFormat="1" ht="60.75" customHeight="1">
      <c r="A232" s="65">
        <v>220</v>
      </c>
      <c r="B232" s="66" t="s">
        <v>518</v>
      </c>
      <c r="C232" s="63" t="s">
        <v>519</v>
      </c>
      <c r="D232" s="67">
        <v>8</v>
      </c>
      <c r="E232" s="68" t="s">
        <v>243</v>
      </c>
      <c r="F232" s="69">
        <v>156.78</v>
      </c>
      <c r="G232" s="57"/>
      <c r="H232" s="70"/>
      <c r="I232" s="58" t="s">
        <v>40</v>
      </c>
      <c r="J232" s="59">
        <f t="shared" si="45"/>
        <v>1</v>
      </c>
      <c r="K232" s="60" t="s">
        <v>64</v>
      </c>
      <c r="L232" s="60" t="s">
        <v>7</v>
      </c>
      <c r="M232" s="71"/>
      <c r="N232" s="57"/>
      <c r="O232" s="57"/>
      <c r="P232" s="61"/>
      <c r="Q232" s="57"/>
      <c r="R232" s="57"/>
      <c r="S232" s="61"/>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72">
        <f aca="true" t="shared" si="50" ref="BA232:BA261">total_amount_ba($B$2,$D$2,D232,F232,J232,K232,M232)</f>
        <v>1254.24</v>
      </c>
      <c r="BB232" s="73">
        <f t="shared" si="46"/>
        <v>1254.24</v>
      </c>
      <c r="BC232" s="74" t="str">
        <f t="shared" si="43"/>
        <v>INR  One Thousand Two Hundred &amp; Fifty Four  and Paise Twenty Four Only</v>
      </c>
      <c r="BD232" s="75"/>
      <c r="BE232" s="81">
        <v>119.27</v>
      </c>
      <c r="BF232" s="81">
        <f t="shared" si="48"/>
        <v>134.92</v>
      </c>
      <c r="BG232" s="81">
        <f t="shared" si="49"/>
        <v>954.16</v>
      </c>
      <c r="HS232" s="22">
        <v>2</v>
      </c>
      <c r="HT232" s="22" t="s">
        <v>35</v>
      </c>
      <c r="HU232" s="22" t="s">
        <v>46</v>
      </c>
      <c r="HV232" s="22">
        <v>10</v>
      </c>
      <c r="HW232" s="22" t="s">
        <v>39</v>
      </c>
    </row>
    <row r="233" spans="1:231" s="21" customFormat="1" ht="60.75" customHeight="1">
      <c r="A233" s="32">
        <v>221</v>
      </c>
      <c r="B233" s="66" t="s">
        <v>520</v>
      </c>
      <c r="C233" s="63" t="s">
        <v>521</v>
      </c>
      <c r="D233" s="67">
        <v>4</v>
      </c>
      <c r="E233" s="68" t="s">
        <v>243</v>
      </c>
      <c r="F233" s="69">
        <v>112.84</v>
      </c>
      <c r="G233" s="57"/>
      <c r="H233" s="70"/>
      <c r="I233" s="58" t="s">
        <v>40</v>
      </c>
      <c r="J233" s="59">
        <f aca="true" t="shared" si="51" ref="J233:J252">IF(I233="Less(-)",-1,1)</f>
        <v>1</v>
      </c>
      <c r="K233" s="60" t="s">
        <v>64</v>
      </c>
      <c r="L233" s="60" t="s">
        <v>7</v>
      </c>
      <c r="M233" s="71"/>
      <c r="N233" s="57"/>
      <c r="O233" s="57"/>
      <c r="P233" s="61"/>
      <c r="Q233" s="57"/>
      <c r="R233" s="57"/>
      <c r="S233" s="61"/>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72">
        <f t="shared" si="50"/>
        <v>451.36</v>
      </c>
      <c r="BB233" s="73">
        <f aca="true" t="shared" si="52" ref="BB233:BB261">BA233+SUM(N233:AZ233)</f>
        <v>451.36</v>
      </c>
      <c r="BC233" s="74" t="str">
        <f aca="true" t="shared" si="53" ref="BC233:BC252">SpellNumber(L233,BB233)</f>
        <v>INR  Four Hundred &amp; Fifty One  and Paise Thirty Six Only</v>
      </c>
      <c r="BD233" s="75"/>
      <c r="BE233" s="81">
        <v>192.38</v>
      </c>
      <c r="BF233" s="81">
        <f t="shared" si="48"/>
        <v>217.62</v>
      </c>
      <c r="BG233" s="81">
        <f t="shared" si="49"/>
        <v>769.52</v>
      </c>
      <c r="HS233" s="22">
        <v>3</v>
      </c>
      <c r="HT233" s="22" t="s">
        <v>48</v>
      </c>
      <c r="HU233" s="22" t="s">
        <v>49</v>
      </c>
      <c r="HV233" s="22">
        <v>10</v>
      </c>
      <c r="HW233" s="22" t="s">
        <v>39</v>
      </c>
    </row>
    <row r="234" spans="1:231" s="21" customFormat="1" ht="75" customHeight="1">
      <c r="A234" s="65">
        <v>222</v>
      </c>
      <c r="B234" s="66" t="s">
        <v>522</v>
      </c>
      <c r="C234" s="63" t="s">
        <v>523</v>
      </c>
      <c r="D234" s="67">
        <v>4</v>
      </c>
      <c r="E234" s="68" t="s">
        <v>243</v>
      </c>
      <c r="F234" s="69">
        <v>1209.14</v>
      </c>
      <c r="G234" s="57"/>
      <c r="H234" s="70"/>
      <c r="I234" s="58" t="s">
        <v>40</v>
      </c>
      <c r="J234" s="59">
        <f t="shared" si="51"/>
        <v>1</v>
      </c>
      <c r="K234" s="60" t="s">
        <v>64</v>
      </c>
      <c r="L234" s="60" t="s">
        <v>7</v>
      </c>
      <c r="M234" s="71"/>
      <c r="N234" s="57"/>
      <c r="O234" s="57"/>
      <c r="P234" s="61"/>
      <c r="Q234" s="57"/>
      <c r="R234" s="57"/>
      <c r="S234" s="61"/>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72">
        <f t="shared" si="50"/>
        <v>4836.56</v>
      </c>
      <c r="BB234" s="73">
        <f t="shared" si="52"/>
        <v>4836.56</v>
      </c>
      <c r="BC234" s="74" t="str">
        <f t="shared" si="53"/>
        <v>INR  Four Thousand Eight Hundred &amp; Thirty Six  and Paise Fifty Six Only</v>
      </c>
      <c r="BD234" s="75"/>
      <c r="BE234" s="81"/>
      <c r="BF234" s="81"/>
      <c r="BG234" s="81"/>
      <c r="BH234" s="83"/>
      <c r="HS234" s="22">
        <v>1.01</v>
      </c>
      <c r="HT234" s="22" t="s">
        <v>41</v>
      </c>
      <c r="HU234" s="22" t="s">
        <v>36</v>
      </c>
      <c r="HV234" s="22">
        <v>123.223</v>
      </c>
      <c r="HW234" s="22" t="s">
        <v>39</v>
      </c>
    </row>
    <row r="235" spans="1:231" s="21" customFormat="1" ht="35.25" customHeight="1">
      <c r="A235" s="32">
        <v>223</v>
      </c>
      <c r="B235" s="66" t="s">
        <v>524</v>
      </c>
      <c r="C235" s="63" t="s">
        <v>525</v>
      </c>
      <c r="D235" s="67">
        <v>30</v>
      </c>
      <c r="E235" s="68" t="s">
        <v>242</v>
      </c>
      <c r="F235" s="69">
        <v>391.96</v>
      </c>
      <c r="G235" s="57"/>
      <c r="H235" s="70"/>
      <c r="I235" s="58" t="s">
        <v>40</v>
      </c>
      <c r="J235" s="59">
        <f t="shared" si="51"/>
        <v>1</v>
      </c>
      <c r="K235" s="60" t="s">
        <v>64</v>
      </c>
      <c r="L235" s="60" t="s">
        <v>7</v>
      </c>
      <c r="M235" s="71"/>
      <c r="N235" s="57"/>
      <c r="O235" s="57"/>
      <c r="P235" s="61"/>
      <c r="Q235" s="57"/>
      <c r="R235" s="57"/>
      <c r="S235" s="61"/>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72">
        <f t="shared" si="50"/>
        <v>11758.8</v>
      </c>
      <c r="BB235" s="73">
        <f t="shared" si="52"/>
        <v>11758.8</v>
      </c>
      <c r="BC235" s="74" t="str">
        <f t="shared" si="53"/>
        <v>INR  Eleven Thousand Seven Hundred &amp; Fifty Eight  and Paise Eighty Only</v>
      </c>
      <c r="BD235" s="75"/>
      <c r="BE235" s="81">
        <v>166</v>
      </c>
      <c r="BF235" s="81">
        <f aca="true" t="shared" si="54" ref="BF235:BF261">ROUND(BE235*1.12*1.01,2)</f>
        <v>187.78</v>
      </c>
      <c r="BG235" s="81">
        <f aca="true" t="shared" si="55" ref="BG235:BG261">D235*BE235</f>
        <v>4980</v>
      </c>
      <c r="HS235" s="22">
        <v>1.02</v>
      </c>
      <c r="HT235" s="22" t="s">
        <v>43</v>
      </c>
      <c r="HU235" s="22" t="s">
        <v>44</v>
      </c>
      <c r="HV235" s="22">
        <v>213</v>
      </c>
      <c r="HW235" s="22" t="s">
        <v>39</v>
      </c>
    </row>
    <row r="236" spans="1:231" s="21" customFormat="1" ht="46.5" customHeight="1">
      <c r="A236" s="65">
        <v>224</v>
      </c>
      <c r="B236" s="66" t="s">
        <v>526</v>
      </c>
      <c r="C236" s="63" t="s">
        <v>527</v>
      </c>
      <c r="D236" s="67">
        <v>6</v>
      </c>
      <c r="E236" s="68" t="s">
        <v>243</v>
      </c>
      <c r="F236" s="69">
        <v>178.16</v>
      </c>
      <c r="G236" s="57"/>
      <c r="H236" s="70"/>
      <c r="I236" s="58" t="s">
        <v>40</v>
      </c>
      <c r="J236" s="59">
        <f t="shared" si="51"/>
        <v>1</v>
      </c>
      <c r="K236" s="60" t="s">
        <v>64</v>
      </c>
      <c r="L236" s="60" t="s">
        <v>7</v>
      </c>
      <c r="M236" s="71"/>
      <c r="N236" s="57"/>
      <c r="O236" s="57"/>
      <c r="P236" s="61"/>
      <c r="Q236" s="57"/>
      <c r="R236" s="57"/>
      <c r="S236" s="61"/>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72">
        <f t="shared" si="50"/>
        <v>1068.96</v>
      </c>
      <c r="BB236" s="73">
        <f t="shared" si="52"/>
        <v>1068.96</v>
      </c>
      <c r="BC236" s="74" t="str">
        <f t="shared" si="53"/>
        <v>INR  One Thousand  &amp;Sixty Eight  and Paise Ninety Six Only</v>
      </c>
      <c r="BD236" s="75"/>
      <c r="BE236" s="81">
        <v>431.31</v>
      </c>
      <c r="BF236" s="81">
        <f t="shared" si="54"/>
        <v>487.9</v>
      </c>
      <c r="BG236" s="81">
        <f t="shared" si="55"/>
        <v>2587.86</v>
      </c>
      <c r="HS236" s="22">
        <v>2</v>
      </c>
      <c r="HT236" s="22" t="s">
        <v>35</v>
      </c>
      <c r="HU236" s="22" t="s">
        <v>46</v>
      </c>
      <c r="HV236" s="22">
        <v>10</v>
      </c>
      <c r="HW236" s="22" t="s">
        <v>39</v>
      </c>
    </row>
    <row r="237" spans="1:231" s="21" customFormat="1" ht="46.5" customHeight="1">
      <c r="A237" s="32">
        <v>225</v>
      </c>
      <c r="B237" s="66" t="s">
        <v>528</v>
      </c>
      <c r="C237" s="63" t="s">
        <v>529</v>
      </c>
      <c r="D237" s="67">
        <v>600</v>
      </c>
      <c r="E237" s="68" t="s">
        <v>242</v>
      </c>
      <c r="F237" s="69">
        <v>187.67</v>
      </c>
      <c r="G237" s="57"/>
      <c r="H237" s="70"/>
      <c r="I237" s="58" t="s">
        <v>40</v>
      </c>
      <c r="J237" s="59">
        <f t="shared" si="51"/>
        <v>1</v>
      </c>
      <c r="K237" s="60" t="s">
        <v>64</v>
      </c>
      <c r="L237" s="60" t="s">
        <v>7</v>
      </c>
      <c r="M237" s="71"/>
      <c r="N237" s="57"/>
      <c r="O237" s="57"/>
      <c r="P237" s="61"/>
      <c r="Q237" s="57"/>
      <c r="R237" s="57"/>
      <c r="S237" s="61"/>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72">
        <f t="shared" si="50"/>
        <v>112601.99999999999</v>
      </c>
      <c r="BB237" s="73">
        <f t="shared" si="52"/>
        <v>112601.99999999999</v>
      </c>
      <c r="BC237" s="74" t="str">
        <f t="shared" si="53"/>
        <v>INR  One Lakh Twelve Thousand Six Hundred &amp; One  and Paise One Hundred Only</v>
      </c>
      <c r="BD237" s="75"/>
      <c r="BE237" s="81">
        <v>322</v>
      </c>
      <c r="BF237" s="81">
        <f t="shared" si="54"/>
        <v>364.25</v>
      </c>
      <c r="BG237" s="81">
        <f t="shared" si="55"/>
        <v>193200</v>
      </c>
      <c r="HS237" s="22">
        <v>2</v>
      </c>
      <c r="HT237" s="22" t="s">
        <v>35</v>
      </c>
      <c r="HU237" s="22" t="s">
        <v>46</v>
      </c>
      <c r="HV237" s="22">
        <v>10</v>
      </c>
      <c r="HW237" s="22" t="s">
        <v>39</v>
      </c>
    </row>
    <row r="238" spans="1:231" s="21" customFormat="1" ht="46.5" customHeight="1">
      <c r="A238" s="65">
        <v>226</v>
      </c>
      <c r="B238" s="66" t="s">
        <v>530</v>
      </c>
      <c r="C238" s="63" t="s">
        <v>531</v>
      </c>
      <c r="D238" s="67">
        <v>350</v>
      </c>
      <c r="E238" s="68" t="s">
        <v>242</v>
      </c>
      <c r="F238" s="69">
        <v>152.03</v>
      </c>
      <c r="G238" s="57"/>
      <c r="H238" s="70"/>
      <c r="I238" s="58" t="s">
        <v>40</v>
      </c>
      <c r="J238" s="59">
        <f t="shared" si="51"/>
        <v>1</v>
      </c>
      <c r="K238" s="60" t="s">
        <v>64</v>
      </c>
      <c r="L238" s="60" t="s">
        <v>7</v>
      </c>
      <c r="M238" s="71"/>
      <c r="N238" s="57"/>
      <c r="O238" s="57"/>
      <c r="P238" s="61"/>
      <c r="Q238" s="57"/>
      <c r="R238" s="57"/>
      <c r="S238" s="61"/>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72">
        <f t="shared" si="50"/>
        <v>53210.5</v>
      </c>
      <c r="BB238" s="73">
        <f t="shared" si="52"/>
        <v>53210.5</v>
      </c>
      <c r="BC238" s="74" t="str">
        <f t="shared" si="53"/>
        <v>INR  Fifty Three Thousand Two Hundred &amp; Ten  and Paise Fifty Only</v>
      </c>
      <c r="BD238" s="75"/>
      <c r="BE238" s="81">
        <v>4339</v>
      </c>
      <c r="BF238" s="81">
        <f t="shared" si="54"/>
        <v>4908.28</v>
      </c>
      <c r="BG238" s="81">
        <f t="shared" si="55"/>
        <v>1518650</v>
      </c>
      <c r="HS238" s="22">
        <v>2</v>
      </c>
      <c r="HT238" s="22" t="s">
        <v>35</v>
      </c>
      <c r="HU238" s="22" t="s">
        <v>46</v>
      </c>
      <c r="HV238" s="22">
        <v>10</v>
      </c>
      <c r="HW238" s="22" t="s">
        <v>39</v>
      </c>
    </row>
    <row r="239" spans="1:231" s="21" customFormat="1" ht="46.5" customHeight="1">
      <c r="A239" s="32">
        <v>227</v>
      </c>
      <c r="B239" s="66" t="s">
        <v>532</v>
      </c>
      <c r="C239" s="63" t="s">
        <v>533</v>
      </c>
      <c r="D239" s="67">
        <v>500</v>
      </c>
      <c r="E239" s="68" t="s">
        <v>247</v>
      </c>
      <c r="F239" s="69">
        <v>131.84</v>
      </c>
      <c r="G239" s="57"/>
      <c r="H239" s="70"/>
      <c r="I239" s="58" t="s">
        <v>40</v>
      </c>
      <c r="J239" s="59">
        <f t="shared" si="51"/>
        <v>1</v>
      </c>
      <c r="K239" s="60" t="s">
        <v>64</v>
      </c>
      <c r="L239" s="60" t="s">
        <v>7</v>
      </c>
      <c r="M239" s="71"/>
      <c r="N239" s="57"/>
      <c r="O239" s="57"/>
      <c r="P239" s="61"/>
      <c r="Q239" s="57"/>
      <c r="R239" s="57"/>
      <c r="S239" s="61"/>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72">
        <f t="shared" si="50"/>
        <v>65920</v>
      </c>
      <c r="BB239" s="73">
        <f t="shared" si="52"/>
        <v>65920</v>
      </c>
      <c r="BC239" s="74" t="str">
        <f t="shared" si="53"/>
        <v>INR  Sixty Five Thousand Nine Hundred &amp; Twenty  Only</v>
      </c>
      <c r="BD239" s="75"/>
      <c r="BE239" s="69">
        <v>5755</v>
      </c>
      <c r="BF239" s="81">
        <f t="shared" si="54"/>
        <v>6510.06</v>
      </c>
      <c r="BG239" s="81">
        <f t="shared" si="55"/>
        <v>2877500</v>
      </c>
      <c r="HS239" s="22">
        <v>2</v>
      </c>
      <c r="HT239" s="22" t="s">
        <v>35</v>
      </c>
      <c r="HU239" s="22" t="s">
        <v>46</v>
      </c>
      <c r="HV239" s="22">
        <v>10</v>
      </c>
      <c r="HW239" s="22" t="s">
        <v>39</v>
      </c>
    </row>
    <row r="240" spans="1:231" s="21" customFormat="1" ht="46.5" customHeight="1">
      <c r="A240" s="65">
        <v>228</v>
      </c>
      <c r="B240" s="66" t="s">
        <v>534</v>
      </c>
      <c r="C240" s="63" t="s">
        <v>535</v>
      </c>
      <c r="D240" s="67">
        <v>20</v>
      </c>
      <c r="E240" s="68" t="s">
        <v>247</v>
      </c>
      <c r="F240" s="69">
        <v>369.39</v>
      </c>
      <c r="G240" s="57"/>
      <c r="H240" s="70"/>
      <c r="I240" s="58" t="s">
        <v>40</v>
      </c>
      <c r="J240" s="59">
        <f t="shared" si="51"/>
        <v>1</v>
      </c>
      <c r="K240" s="60" t="s">
        <v>64</v>
      </c>
      <c r="L240" s="60" t="s">
        <v>7</v>
      </c>
      <c r="M240" s="71"/>
      <c r="N240" s="57"/>
      <c r="O240" s="57"/>
      <c r="P240" s="61"/>
      <c r="Q240" s="57"/>
      <c r="R240" s="57"/>
      <c r="S240" s="61"/>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72">
        <f t="shared" si="50"/>
        <v>7387.799999999999</v>
      </c>
      <c r="BB240" s="73">
        <f t="shared" si="52"/>
        <v>7387.799999999999</v>
      </c>
      <c r="BC240" s="74" t="str">
        <f t="shared" si="53"/>
        <v>INR  Seven Thousand Three Hundred &amp; Eighty Seven  and Paise Eighty Only</v>
      </c>
      <c r="BD240" s="75"/>
      <c r="BE240" s="69">
        <v>5850</v>
      </c>
      <c r="BF240" s="81">
        <f t="shared" si="54"/>
        <v>6617.52</v>
      </c>
      <c r="BG240" s="81">
        <f t="shared" si="55"/>
        <v>117000</v>
      </c>
      <c r="HS240" s="22">
        <v>3</v>
      </c>
      <c r="HT240" s="22" t="s">
        <v>48</v>
      </c>
      <c r="HU240" s="22" t="s">
        <v>49</v>
      </c>
      <c r="HV240" s="22">
        <v>10</v>
      </c>
      <c r="HW240" s="22" t="s">
        <v>39</v>
      </c>
    </row>
    <row r="241" spans="1:231" s="21" customFormat="1" ht="46.5" customHeight="1">
      <c r="A241" s="32">
        <v>229</v>
      </c>
      <c r="B241" s="66" t="s">
        <v>536</v>
      </c>
      <c r="C241" s="63" t="s">
        <v>537</v>
      </c>
      <c r="D241" s="67">
        <v>160</v>
      </c>
      <c r="E241" s="68" t="s">
        <v>247</v>
      </c>
      <c r="F241" s="69">
        <v>239.93</v>
      </c>
      <c r="G241" s="57"/>
      <c r="H241" s="70"/>
      <c r="I241" s="58" t="s">
        <v>40</v>
      </c>
      <c r="J241" s="59">
        <f t="shared" si="51"/>
        <v>1</v>
      </c>
      <c r="K241" s="60" t="s">
        <v>64</v>
      </c>
      <c r="L241" s="60" t="s">
        <v>7</v>
      </c>
      <c r="M241" s="71"/>
      <c r="N241" s="57"/>
      <c r="O241" s="57"/>
      <c r="P241" s="61"/>
      <c r="Q241" s="57"/>
      <c r="R241" s="57"/>
      <c r="S241" s="61"/>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72">
        <f t="shared" si="50"/>
        <v>38388.8</v>
      </c>
      <c r="BB241" s="73">
        <f t="shared" si="52"/>
        <v>38388.8</v>
      </c>
      <c r="BC241" s="74" t="str">
        <f t="shared" si="53"/>
        <v>INR  Thirty Eight Thousand Three Hundred &amp; Eighty Eight  and Paise Eighty Only</v>
      </c>
      <c r="BD241" s="75"/>
      <c r="BE241" s="69">
        <v>5945</v>
      </c>
      <c r="BF241" s="81">
        <f t="shared" si="54"/>
        <v>6724.98</v>
      </c>
      <c r="BG241" s="81">
        <f t="shared" si="55"/>
        <v>951200</v>
      </c>
      <c r="HS241" s="22">
        <v>1.01</v>
      </c>
      <c r="HT241" s="22" t="s">
        <v>41</v>
      </c>
      <c r="HU241" s="22" t="s">
        <v>36</v>
      </c>
      <c r="HV241" s="22">
        <v>123.223</v>
      </c>
      <c r="HW241" s="22" t="s">
        <v>39</v>
      </c>
    </row>
    <row r="242" spans="1:231" s="21" customFormat="1" ht="117.75" customHeight="1">
      <c r="A242" s="65">
        <v>230</v>
      </c>
      <c r="B242" s="66" t="s">
        <v>538</v>
      </c>
      <c r="C242" s="63" t="s">
        <v>539</v>
      </c>
      <c r="D242" s="67">
        <v>380</v>
      </c>
      <c r="E242" s="68" t="s">
        <v>245</v>
      </c>
      <c r="F242" s="69">
        <v>1060.67</v>
      </c>
      <c r="G242" s="57"/>
      <c r="H242" s="70"/>
      <c r="I242" s="58" t="s">
        <v>40</v>
      </c>
      <c r="J242" s="59">
        <f t="shared" si="51"/>
        <v>1</v>
      </c>
      <c r="K242" s="60" t="s">
        <v>64</v>
      </c>
      <c r="L242" s="60" t="s">
        <v>7</v>
      </c>
      <c r="M242" s="71"/>
      <c r="N242" s="57"/>
      <c r="O242" s="57"/>
      <c r="P242" s="61"/>
      <c r="Q242" s="57"/>
      <c r="R242" s="57"/>
      <c r="S242" s="61"/>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72">
        <f t="shared" si="50"/>
        <v>403054.60000000003</v>
      </c>
      <c r="BB242" s="73">
        <f t="shared" si="52"/>
        <v>403054.60000000003</v>
      </c>
      <c r="BC242" s="74" t="str">
        <f t="shared" si="53"/>
        <v>INR  Four Lakh Three Thousand  &amp;Fifty Four  and Paise Sixty Only</v>
      </c>
      <c r="BD242" s="75"/>
      <c r="BE242" s="69">
        <v>6040</v>
      </c>
      <c r="BF242" s="81">
        <f t="shared" si="54"/>
        <v>6832.45</v>
      </c>
      <c r="BG242" s="81">
        <f t="shared" si="55"/>
        <v>2295200</v>
      </c>
      <c r="HS242" s="22">
        <v>1.01</v>
      </c>
      <c r="HT242" s="22" t="s">
        <v>41</v>
      </c>
      <c r="HU242" s="22" t="s">
        <v>36</v>
      </c>
      <c r="HV242" s="22">
        <v>123.223</v>
      </c>
      <c r="HW242" s="22" t="s">
        <v>39</v>
      </c>
    </row>
    <row r="243" spans="1:231" s="21" customFormat="1" ht="144.75" customHeight="1">
      <c r="A243" s="32">
        <v>231</v>
      </c>
      <c r="B243" s="66" t="s">
        <v>270</v>
      </c>
      <c r="C243" s="63" t="s">
        <v>540</v>
      </c>
      <c r="D243" s="67">
        <v>65</v>
      </c>
      <c r="E243" s="68" t="s">
        <v>245</v>
      </c>
      <c r="F243" s="69">
        <v>295.75</v>
      </c>
      <c r="G243" s="57"/>
      <c r="H243" s="70"/>
      <c r="I243" s="58" t="s">
        <v>40</v>
      </c>
      <c r="J243" s="59">
        <f t="shared" si="51"/>
        <v>1</v>
      </c>
      <c r="K243" s="60" t="s">
        <v>64</v>
      </c>
      <c r="L243" s="60" t="s">
        <v>7</v>
      </c>
      <c r="M243" s="71"/>
      <c r="N243" s="57"/>
      <c r="O243" s="57"/>
      <c r="P243" s="61"/>
      <c r="Q243" s="57"/>
      <c r="R243" s="57"/>
      <c r="S243" s="61"/>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72">
        <f t="shared" si="50"/>
        <v>19223.75</v>
      </c>
      <c r="BB243" s="73">
        <f t="shared" si="52"/>
        <v>19223.75</v>
      </c>
      <c r="BC243" s="74" t="str">
        <f t="shared" si="53"/>
        <v>INR  Nineteen Thousand Two Hundred &amp; Twenty Three  and Paise Seventy Five Only</v>
      </c>
      <c r="BD243" s="75"/>
      <c r="BE243" s="81">
        <v>363</v>
      </c>
      <c r="BF243" s="81">
        <f t="shared" si="54"/>
        <v>410.63</v>
      </c>
      <c r="BG243" s="81">
        <f t="shared" si="55"/>
        <v>23595</v>
      </c>
      <c r="HS243" s="22"/>
      <c r="HT243" s="22"/>
      <c r="HU243" s="22"/>
      <c r="HV243" s="22"/>
      <c r="HW243" s="22"/>
    </row>
    <row r="244" spans="1:231" s="21" customFormat="1" ht="141" customHeight="1">
      <c r="A244" s="65">
        <v>232</v>
      </c>
      <c r="B244" s="66" t="s">
        <v>541</v>
      </c>
      <c r="C244" s="63" t="s">
        <v>542</v>
      </c>
      <c r="D244" s="67">
        <v>49</v>
      </c>
      <c r="E244" s="68" t="s">
        <v>245</v>
      </c>
      <c r="F244" s="69">
        <v>935.95</v>
      </c>
      <c r="G244" s="57"/>
      <c r="H244" s="70"/>
      <c r="I244" s="58" t="s">
        <v>40</v>
      </c>
      <c r="J244" s="59">
        <f t="shared" si="51"/>
        <v>1</v>
      </c>
      <c r="K244" s="60" t="s">
        <v>64</v>
      </c>
      <c r="L244" s="60" t="s">
        <v>7</v>
      </c>
      <c r="M244" s="71"/>
      <c r="N244" s="57"/>
      <c r="O244" s="57"/>
      <c r="P244" s="61"/>
      <c r="Q244" s="57"/>
      <c r="R244" s="57"/>
      <c r="S244" s="61"/>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72">
        <f t="shared" si="50"/>
        <v>45861.55</v>
      </c>
      <c r="BB244" s="73">
        <f t="shared" si="52"/>
        <v>45861.55</v>
      </c>
      <c r="BC244" s="74" t="str">
        <f t="shared" si="53"/>
        <v>INR  Forty Five Thousand Eight Hundred &amp; Sixty One  and Paise Fifty Five Only</v>
      </c>
      <c r="BD244" s="75"/>
      <c r="BE244" s="81">
        <v>381</v>
      </c>
      <c r="BF244" s="81">
        <f t="shared" si="54"/>
        <v>430.99</v>
      </c>
      <c r="BG244" s="81">
        <f t="shared" si="55"/>
        <v>18669</v>
      </c>
      <c r="HS244" s="22"/>
      <c r="HT244" s="22"/>
      <c r="HU244" s="22"/>
      <c r="HV244" s="22"/>
      <c r="HW244" s="22"/>
    </row>
    <row r="245" spans="1:231" s="21" customFormat="1" ht="72.75" customHeight="1">
      <c r="A245" s="32">
        <v>233</v>
      </c>
      <c r="B245" s="66" t="s">
        <v>543</v>
      </c>
      <c r="C245" s="63" t="s">
        <v>544</v>
      </c>
      <c r="D245" s="67">
        <v>12</v>
      </c>
      <c r="E245" s="68" t="s">
        <v>243</v>
      </c>
      <c r="F245" s="69">
        <v>541.62</v>
      </c>
      <c r="G245" s="57"/>
      <c r="H245" s="70"/>
      <c r="I245" s="58" t="s">
        <v>40</v>
      </c>
      <c r="J245" s="59">
        <f t="shared" si="51"/>
        <v>1</v>
      </c>
      <c r="K245" s="60" t="s">
        <v>64</v>
      </c>
      <c r="L245" s="60" t="s">
        <v>7</v>
      </c>
      <c r="M245" s="71"/>
      <c r="N245" s="57"/>
      <c r="O245" s="57"/>
      <c r="P245" s="61"/>
      <c r="Q245" s="57"/>
      <c r="R245" s="57"/>
      <c r="S245" s="61"/>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72">
        <f t="shared" si="50"/>
        <v>6499.4400000000005</v>
      </c>
      <c r="BB245" s="73">
        <f t="shared" si="52"/>
        <v>6499.4400000000005</v>
      </c>
      <c r="BC245" s="74" t="str">
        <f t="shared" si="53"/>
        <v>INR  Six Thousand Four Hundred &amp; Ninety Nine  and Paise Forty Four Only</v>
      </c>
      <c r="BD245" s="75"/>
      <c r="BE245" s="81">
        <v>399</v>
      </c>
      <c r="BF245" s="81">
        <f t="shared" si="54"/>
        <v>451.35</v>
      </c>
      <c r="BG245" s="81">
        <f t="shared" si="55"/>
        <v>4788</v>
      </c>
      <c r="HS245" s="22"/>
      <c r="HT245" s="22"/>
      <c r="HU245" s="22"/>
      <c r="HV245" s="22"/>
      <c r="HW245" s="22"/>
    </row>
    <row r="246" spans="1:231" s="21" customFormat="1" ht="75.75" customHeight="1">
      <c r="A246" s="65">
        <v>234</v>
      </c>
      <c r="B246" s="66" t="s">
        <v>545</v>
      </c>
      <c r="C246" s="63" t="s">
        <v>546</v>
      </c>
      <c r="D246" s="67">
        <v>24</v>
      </c>
      <c r="E246" s="68" t="s">
        <v>243</v>
      </c>
      <c r="F246" s="69">
        <v>1434.81</v>
      </c>
      <c r="G246" s="57"/>
      <c r="H246" s="70"/>
      <c r="I246" s="58" t="s">
        <v>40</v>
      </c>
      <c r="J246" s="59">
        <f t="shared" si="51"/>
        <v>1</v>
      </c>
      <c r="K246" s="60" t="s">
        <v>64</v>
      </c>
      <c r="L246" s="60" t="s">
        <v>7</v>
      </c>
      <c r="M246" s="71"/>
      <c r="N246" s="57"/>
      <c r="O246" s="57"/>
      <c r="P246" s="61"/>
      <c r="Q246" s="57"/>
      <c r="R246" s="57"/>
      <c r="S246" s="61"/>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72">
        <f t="shared" si="50"/>
        <v>34435.44</v>
      </c>
      <c r="BB246" s="73">
        <f t="shared" si="52"/>
        <v>34435.44</v>
      </c>
      <c r="BC246" s="74" t="str">
        <f t="shared" si="53"/>
        <v>INR  Thirty Four Thousand Four Hundred &amp; Thirty Five  and Paise Forty Four Only</v>
      </c>
      <c r="BD246" s="75"/>
      <c r="BE246" s="81">
        <v>417</v>
      </c>
      <c r="BF246" s="81">
        <f t="shared" si="54"/>
        <v>471.71</v>
      </c>
      <c r="BG246" s="81">
        <f t="shared" si="55"/>
        <v>10008</v>
      </c>
      <c r="HS246" s="22"/>
      <c r="HT246" s="22"/>
      <c r="HU246" s="22"/>
      <c r="HV246" s="22"/>
      <c r="HW246" s="22"/>
    </row>
    <row r="247" spans="1:231" s="21" customFormat="1" ht="76.5" customHeight="1">
      <c r="A247" s="32">
        <v>235</v>
      </c>
      <c r="B247" s="66" t="s">
        <v>547</v>
      </c>
      <c r="C247" s="63" t="s">
        <v>548</v>
      </c>
      <c r="D247" s="67">
        <v>2</v>
      </c>
      <c r="E247" s="68" t="s">
        <v>244</v>
      </c>
      <c r="F247" s="69">
        <v>419.28</v>
      </c>
      <c r="G247" s="57"/>
      <c r="H247" s="70"/>
      <c r="I247" s="58" t="s">
        <v>40</v>
      </c>
      <c r="J247" s="59">
        <f t="shared" si="51"/>
        <v>1</v>
      </c>
      <c r="K247" s="60" t="s">
        <v>64</v>
      </c>
      <c r="L247" s="60" t="s">
        <v>7</v>
      </c>
      <c r="M247" s="71"/>
      <c r="N247" s="57"/>
      <c r="O247" s="57"/>
      <c r="P247" s="61"/>
      <c r="Q247" s="57"/>
      <c r="R247" s="57"/>
      <c r="S247" s="61"/>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72">
        <f t="shared" si="50"/>
        <v>838.56</v>
      </c>
      <c r="BB247" s="73">
        <f t="shared" si="52"/>
        <v>838.56</v>
      </c>
      <c r="BC247" s="74" t="str">
        <f t="shared" si="53"/>
        <v>INR  Eight Hundred &amp; Thirty Eight  and Paise Fifty Six Only</v>
      </c>
      <c r="BD247" s="75"/>
      <c r="BE247" s="69">
        <v>73743</v>
      </c>
      <c r="BF247" s="81">
        <f t="shared" si="54"/>
        <v>83418.08</v>
      </c>
      <c r="BG247" s="81">
        <f t="shared" si="55"/>
        <v>147486</v>
      </c>
      <c r="HS247" s="22"/>
      <c r="HT247" s="22"/>
      <c r="HU247" s="22"/>
      <c r="HV247" s="22"/>
      <c r="HW247" s="22"/>
    </row>
    <row r="248" spans="1:231" s="21" customFormat="1" ht="46.5" customHeight="1">
      <c r="A248" s="65">
        <v>236</v>
      </c>
      <c r="B248" s="66" t="s">
        <v>549</v>
      </c>
      <c r="C248" s="63" t="s">
        <v>550</v>
      </c>
      <c r="D248" s="67">
        <v>2</v>
      </c>
      <c r="E248" s="68" t="s">
        <v>244</v>
      </c>
      <c r="F248" s="69">
        <v>153.22</v>
      </c>
      <c r="G248" s="57"/>
      <c r="H248" s="70"/>
      <c r="I248" s="58" t="s">
        <v>40</v>
      </c>
      <c r="J248" s="59">
        <f t="shared" si="51"/>
        <v>1</v>
      </c>
      <c r="K248" s="60" t="s">
        <v>64</v>
      </c>
      <c r="L248" s="60" t="s">
        <v>7</v>
      </c>
      <c r="M248" s="71"/>
      <c r="N248" s="57"/>
      <c r="O248" s="57"/>
      <c r="P248" s="61"/>
      <c r="Q248" s="57"/>
      <c r="R248" s="57"/>
      <c r="S248" s="61"/>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72">
        <f t="shared" si="50"/>
        <v>306.44</v>
      </c>
      <c r="BB248" s="73">
        <f t="shared" si="52"/>
        <v>306.44</v>
      </c>
      <c r="BC248" s="74" t="str">
        <f t="shared" si="53"/>
        <v>INR  Three Hundred &amp; Six  and Paise Forty Four Only</v>
      </c>
      <c r="BD248" s="75"/>
      <c r="BE248" s="69">
        <v>74173</v>
      </c>
      <c r="BF248" s="81">
        <f t="shared" si="54"/>
        <v>83904.5</v>
      </c>
      <c r="BG248" s="81">
        <f t="shared" si="55"/>
        <v>148346</v>
      </c>
      <c r="HS248" s="22"/>
      <c r="HT248" s="22"/>
      <c r="HU248" s="22"/>
      <c r="HV248" s="22"/>
      <c r="HW248" s="22"/>
    </row>
    <row r="249" spans="1:231" s="21" customFormat="1" ht="34.5" customHeight="1">
      <c r="A249" s="32">
        <v>237</v>
      </c>
      <c r="B249" s="66" t="s">
        <v>551</v>
      </c>
      <c r="C249" s="63" t="s">
        <v>552</v>
      </c>
      <c r="D249" s="67">
        <v>110</v>
      </c>
      <c r="E249" s="68" t="s">
        <v>244</v>
      </c>
      <c r="F249" s="69">
        <v>459.66</v>
      </c>
      <c r="G249" s="57"/>
      <c r="H249" s="70"/>
      <c r="I249" s="58" t="s">
        <v>40</v>
      </c>
      <c r="J249" s="59">
        <f t="shared" si="51"/>
        <v>1</v>
      </c>
      <c r="K249" s="60" t="s">
        <v>64</v>
      </c>
      <c r="L249" s="60" t="s">
        <v>7</v>
      </c>
      <c r="M249" s="71"/>
      <c r="N249" s="57"/>
      <c r="O249" s="57"/>
      <c r="P249" s="61"/>
      <c r="Q249" s="57"/>
      <c r="R249" s="57"/>
      <c r="S249" s="61"/>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72">
        <f t="shared" si="50"/>
        <v>50562.600000000006</v>
      </c>
      <c r="BB249" s="73">
        <f t="shared" si="52"/>
        <v>50562.600000000006</v>
      </c>
      <c r="BC249" s="74" t="str">
        <f t="shared" si="53"/>
        <v>INR  Fifty Thousand Five Hundred &amp; Sixty Two  and Paise Sixty Only</v>
      </c>
      <c r="BD249" s="75"/>
      <c r="BE249" s="69">
        <v>74603</v>
      </c>
      <c r="BF249" s="81">
        <f t="shared" si="54"/>
        <v>84390.91</v>
      </c>
      <c r="BG249" s="81">
        <f t="shared" si="55"/>
        <v>8206330</v>
      </c>
      <c r="HS249" s="22"/>
      <c r="HT249" s="22"/>
      <c r="HU249" s="22"/>
      <c r="HV249" s="22"/>
      <c r="HW249" s="22"/>
    </row>
    <row r="250" spans="1:231" s="21" customFormat="1" ht="114" customHeight="1">
      <c r="A250" s="65">
        <v>238</v>
      </c>
      <c r="B250" s="66" t="s">
        <v>553</v>
      </c>
      <c r="C250" s="63" t="s">
        <v>554</v>
      </c>
      <c r="D250" s="67">
        <v>110</v>
      </c>
      <c r="E250" s="68" t="s">
        <v>244</v>
      </c>
      <c r="F250" s="69">
        <v>206.67</v>
      </c>
      <c r="G250" s="57"/>
      <c r="H250" s="70"/>
      <c r="I250" s="58" t="s">
        <v>40</v>
      </c>
      <c r="J250" s="59">
        <f t="shared" si="51"/>
        <v>1</v>
      </c>
      <c r="K250" s="60" t="s">
        <v>64</v>
      </c>
      <c r="L250" s="60" t="s">
        <v>7</v>
      </c>
      <c r="M250" s="71"/>
      <c r="N250" s="57"/>
      <c r="O250" s="57"/>
      <c r="P250" s="61"/>
      <c r="Q250" s="57"/>
      <c r="R250" s="57"/>
      <c r="S250" s="61"/>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72">
        <f t="shared" si="50"/>
        <v>22733.699999999997</v>
      </c>
      <c r="BB250" s="73">
        <f t="shared" si="52"/>
        <v>22733.699999999997</v>
      </c>
      <c r="BC250" s="74" t="str">
        <f t="shared" si="53"/>
        <v>INR  Twenty Two Thousand Seven Hundred &amp; Thirty Three  and Paise Seventy Only</v>
      </c>
      <c r="BD250" s="75"/>
      <c r="BE250" s="69">
        <v>75033</v>
      </c>
      <c r="BF250" s="81">
        <f t="shared" si="54"/>
        <v>84877.33</v>
      </c>
      <c r="BG250" s="81">
        <f t="shared" si="55"/>
        <v>8253630</v>
      </c>
      <c r="HS250" s="22"/>
      <c r="HT250" s="22"/>
      <c r="HU250" s="22"/>
      <c r="HV250" s="22"/>
      <c r="HW250" s="22"/>
    </row>
    <row r="251" spans="1:231" s="21" customFormat="1" ht="105" customHeight="1">
      <c r="A251" s="32">
        <v>239</v>
      </c>
      <c r="B251" s="66" t="s">
        <v>555</v>
      </c>
      <c r="C251" s="63" t="s">
        <v>556</v>
      </c>
      <c r="D251" s="67">
        <v>33</v>
      </c>
      <c r="E251" s="68" t="s">
        <v>244</v>
      </c>
      <c r="F251" s="69">
        <v>521.43</v>
      </c>
      <c r="G251" s="57"/>
      <c r="H251" s="70"/>
      <c r="I251" s="58" t="s">
        <v>40</v>
      </c>
      <c r="J251" s="59">
        <f t="shared" si="51"/>
        <v>1</v>
      </c>
      <c r="K251" s="60" t="s">
        <v>64</v>
      </c>
      <c r="L251" s="60" t="s">
        <v>7</v>
      </c>
      <c r="M251" s="71"/>
      <c r="N251" s="57"/>
      <c r="O251" s="57"/>
      <c r="P251" s="61"/>
      <c r="Q251" s="57"/>
      <c r="R251" s="57"/>
      <c r="S251" s="61"/>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72">
        <f t="shared" si="50"/>
        <v>17207.19</v>
      </c>
      <c r="BB251" s="73">
        <f t="shared" si="52"/>
        <v>17207.19</v>
      </c>
      <c r="BC251" s="74" t="str">
        <f t="shared" si="53"/>
        <v>INR  Seventeen Thousand Two Hundred &amp; Seven  and Paise Nineteen Only</v>
      </c>
      <c r="BD251" s="75"/>
      <c r="BE251" s="81">
        <v>4919</v>
      </c>
      <c r="BF251" s="81">
        <f t="shared" si="54"/>
        <v>5564.37</v>
      </c>
      <c r="BG251" s="81">
        <f t="shared" si="55"/>
        <v>162327</v>
      </c>
      <c r="HS251" s="22"/>
      <c r="HT251" s="22"/>
      <c r="HU251" s="22"/>
      <c r="HV251" s="22"/>
      <c r="HW251" s="22"/>
    </row>
    <row r="252" spans="1:231" s="21" customFormat="1" ht="47.25" customHeight="1">
      <c r="A252" s="65">
        <v>240</v>
      </c>
      <c r="B252" s="66" t="s">
        <v>271</v>
      </c>
      <c r="C252" s="63" t="s">
        <v>557</v>
      </c>
      <c r="D252" s="67">
        <v>140</v>
      </c>
      <c r="E252" s="68" t="s">
        <v>244</v>
      </c>
      <c r="F252" s="69">
        <v>118.78</v>
      </c>
      <c r="G252" s="57"/>
      <c r="H252" s="70"/>
      <c r="I252" s="58" t="s">
        <v>40</v>
      </c>
      <c r="J252" s="59">
        <f t="shared" si="51"/>
        <v>1</v>
      </c>
      <c r="K252" s="60" t="s">
        <v>64</v>
      </c>
      <c r="L252" s="60" t="s">
        <v>7</v>
      </c>
      <c r="M252" s="71"/>
      <c r="N252" s="57"/>
      <c r="O252" s="57"/>
      <c r="P252" s="61"/>
      <c r="Q252" s="57"/>
      <c r="R252" s="57"/>
      <c r="S252" s="61"/>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72">
        <f t="shared" si="50"/>
        <v>16629.2</v>
      </c>
      <c r="BB252" s="73">
        <f t="shared" si="52"/>
        <v>16629.2</v>
      </c>
      <c r="BC252" s="74" t="str">
        <f t="shared" si="53"/>
        <v>INR  Sixteen Thousand Six Hundred &amp; Twenty Nine  and Paise Twenty Only</v>
      </c>
      <c r="BD252" s="75"/>
      <c r="BE252" s="81">
        <v>5142</v>
      </c>
      <c r="BF252" s="81">
        <f t="shared" si="54"/>
        <v>5816.63</v>
      </c>
      <c r="BG252" s="81">
        <f t="shared" si="55"/>
        <v>719880</v>
      </c>
      <c r="HS252" s="22"/>
      <c r="HT252" s="22"/>
      <c r="HU252" s="22"/>
      <c r="HV252" s="22"/>
      <c r="HW252" s="22"/>
    </row>
    <row r="253" spans="1:231" s="21" customFormat="1" ht="87" customHeight="1">
      <c r="A253" s="32">
        <v>241</v>
      </c>
      <c r="B253" s="66" t="s">
        <v>558</v>
      </c>
      <c r="C253" s="63" t="s">
        <v>559</v>
      </c>
      <c r="D253" s="67">
        <v>100</v>
      </c>
      <c r="E253" s="68" t="s">
        <v>244</v>
      </c>
      <c r="F253" s="69">
        <v>254.18</v>
      </c>
      <c r="G253" s="57"/>
      <c r="H253" s="70"/>
      <c r="I253" s="58" t="s">
        <v>40</v>
      </c>
      <c r="J253" s="59">
        <f>IF(I253="Less(-)",-1,1)</f>
        <v>1</v>
      </c>
      <c r="K253" s="60" t="s">
        <v>64</v>
      </c>
      <c r="L253" s="60" t="s">
        <v>7</v>
      </c>
      <c r="M253" s="71"/>
      <c r="N253" s="57"/>
      <c r="O253" s="57"/>
      <c r="P253" s="61"/>
      <c r="Q253" s="57"/>
      <c r="R253" s="57"/>
      <c r="S253" s="61"/>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72">
        <f t="shared" si="50"/>
        <v>25418</v>
      </c>
      <c r="BB253" s="73">
        <f t="shared" si="52"/>
        <v>25418</v>
      </c>
      <c r="BC253" s="74" t="str">
        <f aca="true" t="shared" si="56" ref="BC253:BC261">SpellNumber(L253,BB253)</f>
        <v>INR  Twenty Five Thousand Four Hundred &amp; Eighteen  Only</v>
      </c>
      <c r="BD253" s="75"/>
      <c r="BE253" s="81">
        <v>5253</v>
      </c>
      <c r="BF253" s="81">
        <f t="shared" si="54"/>
        <v>5942.19</v>
      </c>
      <c r="BG253" s="81">
        <f t="shared" si="55"/>
        <v>525300</v>
      </c>
      <c r="HS253" s="22"/>
      <c r="HT253" s="22"/>
      <c r="HU253" s="22"/>
      <c r="HV253" s="22"/>
      <c r="HW253" s="22"/>
    </row>
    <row r="254" spans="1:231" s="21" customFormat="1" ht="28.5" customHeight="1">
      <c r="A254" s="65">
        <v>242</v>
      </c>
      <c r="B254" s="66" t="s">
        <v>560</v>
      </c>
      <c r="C254" s="63" t="s">
        <v>561</v>
      </c>
      <c r="D254" s="67">
        <v>22</v>
      </c>
      <c r="E254" s="68" t="s">
        <v>244</v>
      </c>
      <c r="F254" s="69">
        <v>66.51</v>
      </c>
      <c r="G254" s="57"/>
      <c r="H254" s="70"/>
      <c r="I254" s="58" t="s">
        <v>40</v>
      </c>
      <c r="J254" s="59">
        <f>IF(I254="Less(-)",-1,1)</f>
        <v>1</v>
      </c>
      <c r="K254" s="60" t="s">
        <v>64</v>
      </c>
      <c r="L254" s="60" t="s">
        <v>7</v>
      </c>
      <c r="M254" s="71"/>
      <c r="N254" s="57"/>
      <c r="O254" s="57"/>
      <c r="P254" s="61"/>
      <c r="Q254" s="57"/>
      <c r="R254" s="57"/>
      <c r="S254" s="61"/>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72">
        <f t="shared" si="50"/>
        <v>1463.22</v>
      </c>
      <c r="BB254" s="73">
        <f t="shared" si="52"/>
        <v>1463.22</v>
      </c>
      <c r="BC254" s="74" t="str">
        <f t="shared" si="56"/>
        <v>INR  One Thousand Four Hundred &amp; Sixty Three  and Paise Twenty Two Only</v>
      </c>
      <c r="BD254" s="75"/>
      <c r="BE254" s="81">
        <v>5364</v>
      </c>
      <c r="BF254" s="81">
        <f t="shared" si="54"/>
        <v>6067.76</v>
      </c>
      <c r="BG254" s="81">
        <f t="shared" si="55"/>
        <v>118008</v>
      </c>
      <c r="HS254" s="22"/>
      <c r="HT254" s="22"/>
      <c r="HU254" s="22"/>
      <c r="HV254" s="22"/>
      <c r="HW254" s="22"/>
    </row>
    <row r="255" spans="1:231" s="21" customFormat="1" ht="47.25" customHeight="1">
      <c r="A255" s="32">
        <v>243</v>
      </c>
      <c r="B255" s="66" t="s">
        <v>562</v>
      </c>
      <c r="C255" s="63" t="s">
        <v>563</v>
      </c>
      <c r="D255" s="67">
        <v>1</v>
      </c>
      <c r="E255" s="68" t="s">
        <v>244</v>
      </c>
      <c r="F255" s="69">
        <v>57.01</v>
      </c>
      <c r="G255" s="57"/>
      <c r="H255" s="70"/>
      <c r="I255" s="58" t="s">
        <v>40</v>
      </c>
      <c r="J255" s="59">
        <f aca="true" t="shared" si="57" ref="J255:J261">IF(I255="Less(-)",-1,1)</f>
        <v>1</v>
      </c>
      <c r="K255" s="60" t="s">
        <v>64</v>
      </c>
      <c r="L255" s="60" t="s">
        <v>7</v>
      </c>
      <c r="M255" s="71"/>
      <c r="N255" s="57"/>
      <c r="O255" s="57"/>
      <c r="P255" s="61"/>
      <c r="Q255" s="57"/>
      <c r="R255" s="57"/>
      <c r="S255" s="61"/>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72">
        <f t="shared" si="50"/>
        <v>57.01</v>
      </c>
      <c r="BB255" s="73">
        <f t="shared" si="52"/>
        <v>57.01</v>
      </c>
      <c r="BC255" s="74" t="str">
        <f t="shared" si="56"/>
        <v>INR  Fifty Seven and Paise One Only</v>
      </c>
      <c r="BD255" s="75"/>
      <c r="BE255" s="81">
        <v>5475</v>
      </c>
      <c r="BF255" s="81">
        <f t="shared" si="54"/>
        <v>6193.32</v>
      </c>
      <c r="BG255" s="81">
        <f t="shared" si="55"/>
        <v>5475</v>
      </c>
      <c r="HS255" s="22"/>
      <c r="HT255" s="22"/>
      <c r="HU255" s="22"/>
      <c r="HV255" s="22"/>
      <c r="HW255" s="22"/>
    </row>
    <row r="256" spans="1:231" s="21" customFormat="1" ht="130.5" customHeight="1">
      <c r="A256" s="65">
        <v>244</v>
      </c>
      <c r="B256" s="66" t="s">
        <v>564</v>
      </c>
      <c r="C256" s="63" t="s">
        <v>565</v>
      </c>
      <c r="D256" s="67">
        <v>34</v>
      </c>
      <c r="E256" s="68" t="s">
        <v>243</v>
      </c>
      <c r="F256" s="69">
        <v>857.56</v>
      </c>
      <c r="G256" s="57"/>
      <c r="H256" s="70"/>
      <c r="I256" s="58" t="s">
        <v>40</v>
      </c>
      <c r="J256" s="59">
        <f t="shared" si="57"/>
        <v>1</v>
      </c>
      <c r="K256" s="60" t="s">
        <v>64</v>
      </c>
      <c r="L256" s="60" t="s">
        <v>7</v>
      </c>
      <c r="M256" s="71"/>
      <c r="N256" s="57"/>
      <c r="O256" s="57"/>
      <c r="P256" s="61"/>
      <c r="Q256" s="57"/>
      <c r="R256" s="57"/>
      <c r="S256" s="61"/>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72">
        <f t="shared" si="50"/>
        <v>29157.039999999997</v>
      </c>
      <c r="BB256" s="73">
        <f t="shared" si="52"/>
        <v>29157.039999999997</v>
      </c>
      <c r="BC256" s="74" t="str">
        <f t="shared" si="56"/>
        <v>INR  Twenty Nine Thousand One Hundred &amp; Fifty Seven  and Paise Four Only</v>
      </c>
      <c r="BD256" s="75"/>
      <c r="BE256" s="81">
        <v>676</v>
      </c>
      <c r="BF256" s="81">
        <f t="shared" si="54"/>
        <v>764.69</v>
      </c>
      <c r="BG256" s="81">
        <f t="shared" si="55"/>
        <v>22984</v>
      </c>
      <c r="HS256" s="22"/>
      <c r="HT256" s="22"/>
      <c r="HU256" s="22"/>
      <c r="HV256" s="22"/>
      <c r="HW256" s="22"/>
    </row>
    <row r="257" spans="1:231" s="21" customFormat="1" ht="130.5" customHeight="1">
      <c r="A257" s="32">
        <v>245</v>
      </c>
      <c r="B257" s="66" t="s">
        <v>566</v>
      </c>
      <c r="C257" s="63" t="s">
        <v>567</v>
      </c>
      <c r="D257" s="67">
        <v>48</v>
      </c>
      <c r="E257" s="68" t="s">
        <v>244</v>
      </c>
      <c r="F257" s="69">
        <v>543.99</v>
      </c>
      <c r="G257" s="57"/>
      <c r="H257" s="70"/>
      <c r="I257" s="58" t="s">
        <v>40</v>
      </c>
      <c r="J257" s="59">
        <f t="shared" si="57"/>
        <v>1</v>
      </c>
      <c r="K257" s="60" t="s">
        <v>64</v>
      </c>
      <c r="L257" s="60" t="s">
        <v>7</v>
      </c>
      <c r="M257" s="71"/>
      <c r="N257" s="57"/>
      <c r="O257" s="57"/>
      <c r="P257" s="61"/>
      <c r="Q257" s="57"/>
      <c r="R257" s="57"/>
      <c r="S257" s="61"/>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72">
        <f t="shared" si="50"/>
        <v>26111.52</v>
      </c>
      <c r="BB257" s="73">
        <f t="shared" si="52"/>
        <v>26111.52</v>
      </c>
      <c r="BC257" s="74" t="str">
        <f t="shared" si="56"/>
        <v>INR  Twenty Six Thousand One Hundred &amp; Eleven  and Paise Fifty Two Only</v>
      </c>
      <c r="BD257" s="75"/>
      <c r="BE257" s="81">
        <v>688</v>
      </c>
      <c r="BF257" s="81">
        <f t="shared" si="54"/>
        <v>778.27</v>
      </c>
      <c r="BG257" s="81">
        <f t="shared" si="55"/>
        <v>33024</v>
      </c>
      <c r="HS257" s="22"/>
      <c r="HT257" s="22"/>
      <c r="HU257" s="22"/>
      <c r="HV257" s="22"/>
      <c r="HW257" s="22"/>
    </row>
    <row r="258" spans="1:231" s="21" customFormat="1" ht="60" customHeight="1">
      <c r="A258" s="65">
        <v>246</v>
      </c>
      <c r="B258" s="66" t="s">
        <v>568</v>
      </c>
      <c r="C258" s="63" t="s">
        <v>569</v>
      </c>
      <c r="D258" s="67">
        <v>18</v>
      </c>
      <c r="E258" s="68" t="s">
        <v>243</v>
      </c>
      <c r="F258" s="69">
        <v>1626.04</v>
      </c>
      <c r="G258" s="57"/>
      <c r="H258" s="70"/>
      <c r="I258" s="58" t="s">
        <v>40</v>
      </c>
      <c r="J258" s="59">
        <f t="shared" si="57"/>
        <v>1</v>
      </c>
      <c r="K258" s="60" t="s">
        <v>64</v>
      </c>
      <c r="L258" s="60" t="s">
        <v>7</v>
      </c>
      <c r="M258" s="71"/>
      <c r="N258" s="57"/>
      <c r="O258" s="57"/>
      <c r="P258" s="61"/>
      <c r="Q258" s="57"/>
      <c r="R258" s="57"/>
      <c r="S258" s="61"/>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72">
        <f t="shared" si="50"/>
        <v>29268.72</v>
      </c>
      <c r="BB258" s="73">
        <f t="shared" si="52"/>
        <v>29268.72</v>
      </c>
      <c r="BC258" s="74" t="str">
        <f t="shared" si="56"/>
        <v>INR  Twenty Nine Thousand Two Hundred &amp; Sixty Eight  and Paise Seventy Two Only</v>
      </c>
      <c r="BD258" s="75"/>
      <c r="BE258" s="81">
        <v>700</v>
      </c>
      <c r="BF258" s="81">
        <f t="shared" si="54"/>
        <v>791.84</v>
      </c>
      <c r="BG258" s="81">
        <f t="shared" si="55"/>
        <v>12600</v>
      </c>
      <c r="HS258" s="22"/>
      <c r="HT258" s="22"/>
      <c r="HU258" s="22"/>
      <c r="HV258" s="22"/>
      <c r="HW258" s="22"/>
    </row>
    <row r="259" spans="1:231" s="21" customFormat="1" ht="62.25" customHeight="1">
      <c r="A259" s="32">
        <v>247</v>
      </c>
      <c r="B259" s="66" t="s">
        <v>272</v>
      </c>
      <c r="C259" s="63" t="s">
        <v>570</v>
      </c>
      <c r="D259" s="67">
        <v>3</v>
      </c>
      <c r="E259" s="68" t="s">
        <v>242</v>
      </c>
      <c r="F259" s="69">
        <v>185.29</v>
      </c>
      <c r="G259" s="57"/>
      <c r="H259" s="70"/>
      <c r="I259" s="58" t="s">
        <v>40</v>
      </c>
      <c r="J259" s="59">
        <f t="shared" si="57"/>
        <v>1</v>
      </c>
      <c r="K259" s="60" t="s">
        <v>64</v>
      </c>
      <c r="L259" s="60" t="s">
        <v>7</v>
      </c>
      <c r="M259" s="71"/>
      <c r="N259" s="57"/>
      <c r="O259" s="57"/>
      <c r="P259" s="61"/>
      <c r="Q259" s="57"/>
      <c r="R259" s="57"/>
      <c r="S259" s="61"/>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72">
        <f t="shared" si="50"/>
        <v>555.87</v>
      </c>
      <c r="BB259" s="73">
        <f t="shared" si="52"/>
        <v>555.87</v>
      </c>
      <c r="BC259" s="74" t="str">
        <f t="shared" si="56"/>
        <v>INR  Five Hundred &amp; Fifty Five  and Paise Eighty Seven Only</v>
      </c>
      <c r="BD259" s="75"/>
      <c r="BE259" s="81">
        <v>712</v>
      </c>
      <c r="BF259" s="81">
        <f t="shared" si="54"/>
        <v>805.41</v>
      </c>
      <c r="BG259" s="81">
        <f t="shared" si="55"/>
        <v>2136</v>
      </c>
      <c r="HS259" s="22"/>
      <c r="HT259" s="22"/>
      <c r="HU259" s="22"/>
      <c r="HV259" s="22"/>
      <c r="HW259" s="22"/>
    </row>
    <row r="260" spans="1:231" s="21" customFormat="1" ht="47.25" customHeight="1">
      <c r="A260" s="65">
        <v>248</v>
      </c>
      <c r="B260" s="66" t="s">
        <v>571</v>
      </c>
      <c r="C260" s="63" t="s">
        <v>572</v>
      </c>
      <c r="D260" s="67">
        <v>10</v>
      </c>
      <c r="E260" s="68" t="s">
        <v>244</v>
      </c>
      <c r="F260" s="69">
        <v>141.34</v>
      </c>
      <c r="G260" s="57"/>
      <c r="H260" s="70"/>
      <c r="I260" s="58" t="s">
        <v>40</v>
      </c>
      <c r="J260" s="59">
        <f t="shared" si="57"/>
        <v>1</v>
      </c>
      <c r="K260" s="60" t="s">
        <v>64</v>
      </c>
      <c r="L260" s="60" t="s">
        <v>7</v>
      </c>
      <c r="M260" s="71"/>
      <c r="N260" s="57"/>
      <c r="O260" s="57"/>
      <c r="P260" s="61"/>
      <c r="Q260" s="57"/>
      <c r="R260" s="57"/>
      <c r="S260" s="61"/>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72">
        <f t="shared" si="50"/>
        <v>1413.4</v>
      </c>
      <c r="BB260" s="73">
        <f t="shared" si="52"/>
        <v>1413.4</v>
      </c>
      <c r="BC260" s="74" t="str">
        <f t="shared" si="56"/>
        <v>INR  One Thousand Four Hundred &amp; Thirteen  and Paise Forty Only</v>
      </c>
      <c r="BD260" s="75"/>
      <c r="BE260" s="81">
        <v>178</v>
      </c>
      <c r="BF260" s="81">
        <f t="shared" si="54"/>
        <v>201.35</v>
      </c>
      <c r="BG260" s="81">
        <f t="shared" si="55"/>
        <v>1780</v>
      </c>
      <c r="HS260" s="22"/>
      <c r="HT260" s="22"/>
      <c r="HU260" s="22"/>
      <c r="HV260" s="22"/>
      <c r="HW260" s="22"/>
    </row>
    <row r="261" spans="1:231" s="21" customFormat="1" ht="76.5" customHeight="1">
      <c r="A261" s="32">
        <v>249</v>
      </c>
      <c r="B261" s="66" t="s">
        <v>573</v>
      </c>
      <c r="C261" s="63" t="s">
        <v>574</v>
      </c>
      <c r="D261" s="67">
        <v>140</v>
      </c>
      <c r="E261" s="68" t="s">
        <v>242</v>
      </c>
      <c r="F261" s="69">
        <v>200.73</v>
      </c>
      <c r="G261" s="57"/>
      <c r="H261" s="70"/>
      <c r="I261" s="58" t="s">
        <v>40</v>
      </c>
      <c r="J261" s="59">
        <f t="shared" si="57"/>
        <v>1</v>
      </c>
      <c r="K261" s="60" t="s">
        <v>64</v>
      </c>
      <c r="L261" s="60" t="s">
        <v>7</v>
      </c>
      <c r="M261" s="71"/>
      <c r="N261" s="57"/>
      <c r="O261" s="57"/>
      <c r="P261" s="61"/>
      <c r="Q261" s="57"/>
      <c r="R261" s="57"/>
      <c r="S261" s="61"/>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72">
        <f t="shared" si="50"/>
        <v>28102.199999999997</v>
      </c>
      <c r="BB261" s="73">
        <f t="shared" si="52"/>
        <v>28102.199999999997</v>
      </c>
      <c r="BC261" s="74" t="str">
        <f t="shared" si="56"/>
        <v>INR  Twenty Eight Thousand One Hundred &amp; Two  and Paise Twenty Only</v>
      </c>
      <c r="BD261" s="75"/>
      <c r="BE261" s="81">
        <v>21</v>
      </c>
      <c r="BF261" s="81">
        <f t="shared" si="54"/>
        <v>23.76</v>
      </c>
      <c r="BG261" s="81">
        <f t="shared" si="55"/>
        <v>2940</v>
      </c>
      <c r="HS261" s="22"/>
      <c r="HT261" s="22"/>
      <c r="HU261" s="22"/>
      <c r="HV261" s="22"/>
      <c r="HW261" s="22"/>
    </row>
    <row r="262" spans="1:231" s="21" customFormat="1" ht="59.25" customHeight="1">
      <c r="A262" s="65">
        <v>250</v>
      </c>
      <c r="B262" s="66" t="s">
        <v>575</v>
      </c>
      <c r="C262" s="63" t="s">
        <v>576</v>
      </c>
      <c r="D262" s="67">
        <v>30</v>
      </c>
      <c r="E262" s="68" t="s">
        <v>242</v>
      </c>
      <c r="F262" s="69">
        <v>67.7</v>
      </c>
      <c r="G262" s="57"/>
      <c r="H262" s="70"/>
      <c r="I262" s="58" t="s">
        <v>40</v>
      </c>
      <c r="J262" s="59">
        <v>1</v>
      </c>
      <c r="K262" s="60" t="s">
        <v>64</v>
      </c>
      <c r="L262" s="60" t="s">
        <v>7</v>
      </c>
      <c r="M262" s="71"/>
      <c r="N262" s="57"/>
      <c r="O262" s="57"/>
      <c r="P262" s="61"/>
      <c r="Q262" s="57"/>
      <c r="R262" s="57"/>
      <c r="S262" s="61"/>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72">
        <f aca="true" t="shared" si="58" ref="BA262:BA270">total_amount_ba($B$2,$D$2,D262,F262,J262,K262,M262)</f>
        <v>2031</v>
      </c>
      <c r="BB262" s="73">
        <f aca="true" t="shared" si="59" ref="BB262:BB269">BA262+SUM(N262:AZ262)</f>
        <v>2031</v>
      </c>
      <c r="BC262" s="74" t="s">
        <v>265</v>
      </c>
      <c r="BD262" s="75"/>
      <c r="BE262" s="81">
        <v>177</v>
      </c>
      <c r="BF262" s="81">
        <f aca="true" t="shared" si="60" ref="BF262:BF269">ROUND(BE262*1.12*1.01,2)</f>
        <v>200.22</v>
      </c>
      <c r="BG262" s="81">
        <f aca="true" t="shared" si="61" ref="BG262:BG269">D262*BE262</f>
        <v>5310</v>
      </c>
      <c r="HS262" s="22"/>
      <c r="HT262" s="22"/>
      <c r="HU262" s="22"/>
      <c r="HV262" s="22"/>
      <c r="HW262" s="22"/>
    </row>
    <row r="263" spans="1:231" s="21" customFormat="1" ht="74.25" customHeight="1">
      <c r="A263" s="32">
        <v>251</v>
      </c>
      <c r="B263" s="66" t="s">
        <v>577</v>
      </c>
      <c r="C263" s="63" t="s">
        <v>578</v>
      </c>
      <c r="D263" s="67">
        <v>110</v>
      </c>
      <c r="E263" s="68" t="s">
        <v>242</v>
      </c>
      <c r="F263" s="69">
        <v>192.42</v>
      </c>
      <c r="G263" s="57"/>
      <c r="H263" s="70"/>
      <c r="I263" s="58" t="s">
        <v>40</v>
      </c>
      <c r="J263" s="59">
        <v>1</v>
      </c>
      <c r="K263" s="60" t="s">
        <v>64</v>
      </c>
      <c r="L263" s="60" t="s">
        <v>7</v>
      </c>
      <c r="M263" s="71"/>
      <c r="N263" s="57"/>
      <c r="O263" s="57"/>
      <c r="P263" s="61"/>
      <c r="Q263" s="57"/>
      <c r="R263" s="57"/>
      <c r="S263" s="61"/>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72">
        <f t="shared" si="58"/>
        <v>21166.199999999997</v>
      </c>
      <c r="BB263" s="73">
        <f t="shared" si="59"/>
        <v>21166.199999999997</v>
      </c>
      <c r="BC263" s="74" t="s">
        <v>264</v>
      </c>
      <c r="BD263" s="75"/>
      <c r="BE263" s="81">
        <v>137</v>
      </c>
      <c r="BF263" s="81">
        <f t="shared" si="60"/>
        <v>154.97</v>
      </c>
      <c r="BG263" s="81">
        <f t="shared" si="61"/>
        <v>15070</v>
      </c>
      <c r="HS263" s="22"/>
      <c r="HT263" s="22"/>
      <c r="HU263" s="22"/>
      <c r="HV263" s="22"/>
      <c r="HW263" s="22"/>
    </row>
    <row r="264" spans="1:231" s="21" customFormat="1" ht="48.75" customHeight="1">
      <c r="A264" s="65">
        <v>252</v>
      </c>
      <c r="B264" s="66" t="s">
        <v>579</v>
      </c>
      <c r="C264" s="63" t="s">
        <v>580</v>
      </c>
      <c r="D264" s="67">
        <v>25</v>
      </c>
      <c r="E264" s="68" t="s">
        <v>243</v>
      </c>
      <c r="F264" s="69">
        <v>80.77</v>
      </c>
      <c r="G264" s="57"/>
      <c r="H264" s="70"/>
      <c r="I264" s="58" t="s">
        <v>40</v>
      </c>
      <c r="J264" s="59">
        <v>1</v>
      </c>
      <c r="K264" s="60" t="s">
        <v>64</v>
      </c>
      <c r="L264" s="60" t="s">
        <v>7</v>
      </c>
      <c r="M264" s="71"/>
      <c r="N264" s="57"/>
      <c r="O264" s="57"/>
      <c r="P264" s="61"/>
      <c r="Q264" s="57"/>
      <c r="R264" s="57"/>
      <c r="S264" s="61"/>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72">
        <f t="shared" si="58"/>
        <v>2019.25</v>
      </c>
      <c r="BB264" s="73">
        <f t="shared" si="59"/>
        <v>2019.25</v>
      </c>
      <c r="BC264" s="74" t="s">
        <v>265</v>
      </c>
      <c r="BD264" s="75"/>
      <c r="BE264" s="81">
        <v>158</v>
      </c>
      <c r="BF264" s="81">
        <f t="shared" si="60"/>
        <v>178.73</v>
      </c>
      <c r="BG264" s="81">
        <f t="shared" si="61"/>
        <v>3950</v>
      </c>
      <c r="HS264" s="22"/>
      <c r="HT264" s="22"/>
      <c r="HU264" s="22"/>
      <c r="HV264" s="22"/>
      <c r="HW264" s="22"/>
    </row>
    <row r="265" spans="1:231" s="21" customFormat="1" ht="48" customHeight="1">
      <c r="A265" s="32">
        <v>253</v>
      </c>
      <c r="B265" s="66" t="s">
        <v>581</v>
      </c>
      <c r="C265" s="63" t="s">
        <v>582</v>
      </c>
      <c r="D265" s="67">
        <v>25</v>
      </c>
      <c r="E265" s="68" t="s">
        <v>243</v>
      </c>
      <c r="F265" s="69">
        <v>38.01</v>
      </c>
      <c r="G265" s="57"/>
      <c r="H265" s="70"/>
      <c r="I265" s="58" t="s">
        <v>40</v>
      </c>
      <c r="J265" s="59">
        <v>1</v>
      </c>
      <c r="K265" s="60" t="s">
        <v>64</v>
      </c>
      <c r="L265" s="60" t="s">
        <v>7</v>
      </c>
      <c r="M265" s="71"/>
      <c r="N265" s="57"/>
      <c r="O265" s="57"/>
      <c r="P265" s="61"/>
      <c r="Q265" s="57"/>
      <c r="R265" s="57"/>
      <c r="S265" s="61"/>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72">
        <f t="shared" si="58"/>
        <v>950.25</v>
      </c>
      <c r="BB265" s="73">
        <f t="shared" si="59"/>
        <v>950.25</v>
      </c>
      <c r="BC265" s="74" t="s">
        <v>263</v>
      </c>
      <c r="BD265" s="75"/>
      <c r="BE265" s="81">
        <v>1646</v>
      </c>
      <c r="BF265" s="81">
        <f t="shared" si="60"/>
        <v>1861.96</v>
      </c>
      <c r="BG265" s="81">
        <f t="shared" si="61"/>
        <v>41150</v>
      </c>
      <c r="HS265" s="22"/>
      <c r="HT265" s="22"/>
      <c r="HU265" s="22"/>
      <c r="HV265" s="22"/>
      <c r="HW265" s="22"/>
    </row>
    <row r="266" spans="1:231" s="21" customFormat="1" ht="60.75" customHeight="1">
      <c r="A266" s="65">
        <v>254</v>
      </c>
      <c r="B266" s="66" t="s">
        <v>583</v>
      </c>
      <c r="C266" s="63" t="s">
        <v>584</v>
      </c>
      <c r="D266" s="67">
        <v>300</v>
      </c>
      <c r="E266" s="68" t="s">
        <v>242</v>
      </c>
      <c r="F266" s="69">
        <v>131.84</v>
      </c>
      <c r="G266" s="57"/>
      <c r="H266" s="70"/>
      <c r="I266" s="58" t="s">
        <v>40</v>
      </c>
      <c r="J266" s="59">
        <v>1</v>
      </c>
      <c r="K266" s="60" t="s">
        <v>64</v>
      </c>
      <c r="L266" s="60" t="s">
        <v>7</v>
      </c>
      <c r="M266" s="71"/>
      <c r="N266" s="57"/>
      <c r="O266" s="57"/>
      <c r="P266" s="61"/>
      <c r="Q266" s="57"/>
      <c r="R266" s="57"/>
      <c r="S266" s="61"/>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72">
        <f t="shared" si="58"/>
        <v>39552</v>
      </c>
      <c r="BB266" s="73">
        <f t="shared" si="59"/>
        <v>39552</v>
      </c>
      <c r="BC266" s="74" t="s">
        <v>266</v>
      </c>
      <c r="BD266" s="75"/>
      <c r="BE266" s="81">
        <v>1258</v>
      </c>
      <c r="BF266" s="81">
        <f t="shared" si="60"/>
        <v>1423.05</v>
      </c>
      <c r="BG266" s="81">
        <f t="shared" si="61"/>
        <v>377400</v>
      </c>
      <c r="HS266" s="22"/>
      <c r="HT266" s="22"/>
      <c r="HU266" s="22"/>
      <c r="HV266" s="22"/>
      <c r="HW266" s="22"/>
    </row>
    <row r="267" spans="1:231" s="21" customFormat="1" ht="88.5" customHeight="1">
      <c r="A267" s="32">
        <v>255</v>
      </c>
      <c r="B267" s="66" t="s">
        <v>585</v>
      </c>
      <c r="C267" s="63" t="s">
        <v>586</v>
      </c>
      <c r="D267" s="67">
        <v>12</v>
      </c>
      <c r="E267" s="68" t="s">
        <v>243</v>
      </c>
      <c r="F267" s="69">
        <v>3367.3</v>
      </c>
      <c r="G267" s="57"/>
      <c r="H267" s="70"/>
      <c r="I267" s="58" t="s">
        <v>40</v>
      </c>
      <c r="J267" s="59">
        <v>1</v>
      </c>
      <c r="K267" s="60" t="s">
        <v>64</v>
      </c>
      <c r="L267" s="60" t="s">
        <v>7</v>
      </c>
      <c r="M267" s="71"/>
      <c r="N267" s="57"/>
      <c r="O267" s="57"/>
      <c r="P267" s="61"/>
      <c r="Q267" s="57"/>
      <c r="R267" s="57"/>
      <c r="S267" s="61"/>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72">
        <f t="shared" si="58"/>
        <v>40407.600000000006</v>
      </c>
      <c r="BB267" s="73">
        <f t="shared" si="59"/>
        <v>40407.600000000006</v>
      </c>
      <c r="BC267" s="74" t="s">
        <v>267</v>
      </c>
      <c r="BD267" s="75"/>
      <c r="BE267" s="81">
        <v>912</v>
      </c>
      <c r="BF267" s="81">
        <f t="shared" si="60"/>
        <v>1031.65</v>
      </c>
      <c r="BG267" s="81">
        <f t="shared" si="61"/>
        <v>10944</v>
      </c>
      <c r="HS267" s="22"/>
      <c r="HT267" s="22"/>
      <c r="HU267" s="22"/>
      <c r="HV267" s="22"/>
      <c r="HW267" s="22"/>
    </row>
    <row r="268" spans="1:231" s="21" customFormat="1" ht="45.75" customHeight="1">
      <c r="A268" s="65">
        <v>256</v>
      </c>
      <c r="B268" s="66" t="s">
        <v>587</v>
      </c>
      <c r="C268" s="63" t="s">
        <v>588</v>
      </c>
      <c r="D268" s="67">
        <v>14</v>
      </c>
      <c r="E268" s="68" t="s">
        <v>589</v>
      </c>
      <c r="F268" s="69">
        <v>573.69</v>
      </c>
      <c r="G268" s="57"/>
      <c r="H268" s="70"/>
      <c r="I268" s="58" t="s">
        <v>40</v>
      </c>
      <c r="J268" s="59">
        <f>IF(I268="Less(-)",-1,1)</f>
        <v>1</v>
      </c>
      <c r="K268" s="60" t="s">
        <v>64</v>
      </c>
      <c r="L268" s="60" t="s">
        <v>7</v>
      </c>
      <c r="M268" s="71"/>
      <c r="N268" s="57"/>
      <c r="O268" s="57"/>
      <c r="P268" s="61"/>
      <c r="Q268" s="57"/>
      <c r="R268" s="57"/>
      <c r="S268" s="61"/>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72">
        <f t="shared" si="58"/>
        <v>8031.660000000001</v>
      </c>
      <c r="BB268" s="73">
        <f t="shared" si="59"/>
        <v>8031.660000000001</v>
      </c>
      <c r="BC268" s="74" t="str">
        <f>SpellNumber(L268,BB268)</f>
        <v>INR  Eight Thousand  &amp;Thirty One  and Paise Sixty Six Only</v>
      </c>
      <c r="BD268" s="75"/>
      <c r="BE268" s="81">
        <v>3104</v>
      </c>
      <c r="BF268" s="81">
        <f t="shared" si="60"/>
        <v>3511.24</v>
      </c>
      <c r="BG268" s="81">
        <f t="shared" si="61"/>
        <v>43456</v>
      </c>
      <c r="HS268" s="22"/>
      <c r="HT268" s="22"/>
      <c r="HU268" s="22"/>
      <c r="HV268" s="22"/>
      <c r="HW268" s="22"/>
    </row>
    <row r="269" spans="1:231" s="21" customFormat="1" ht="144.75" customHeight="1">
      <c r="A269" s="32">
        <v>257</v>
      </c>
      <c r="B269" s="66" t="s">
        <v>590</v>
      </c>
      <c r="C269" s="63" t="s">
        <v>591</v>
      </c>
      <c r="D269" s="67">
        <v>2</v>
      </c>
      <c r="E269" s="68" t="s">
        <v>243</v>
      </c>
      <c r="F269" s="69">
        <v>8462.79</v>
      </c>
      <c r="G269" s="57"/>
      <c r="H269" s="70"/>
      <c r="I269" s="58" t="s">
        <v>40</v>
      </c>
      <c r="J269" s="59">
        <f>IF(I269="Less(-)",-1,1)</f>
        <v>1</v>
      </c>
      <c r="K269" s="60" t="s">
        <v>64</v>
      </c>
      <c r="L269" s="60" t="s">
        <v>7</v>
      </c>
      <c r="M269" s="71"/>
      <c r="N269" s="57"/>
      <c r="O269" s="57"/>
      <c r="P269" s="61"/>
      <c r="Q269" s="57"/>
      <c r="R269" s="57"/>
      <c r="S269" s="61"/>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72">
        <f t="shared" si="58"/>
        <v>16925.58</v>
      </c>
      <c r="BB269" s="73">
        <f t="shared" si="59"/>
        <v>16925.58</v>
      </c>
      <c r="BC269" s="74" t="str">
        <f>SpellNumber(L269,BB269)</f>
        <v>INR  Sixteen Thousand Nine Hundred &amp; Twenty Five  and Paise Fifty Eight Only</v>
      </c>
      <c r="BD269" s="75"/>
      <c r="BE269" s="81">
        <v>485</v>
      </c>
      <c r="BF269" s="81">
        <f t="shared" si="60"/>
        <v>548.63</v>
      </c>
      <c r="BG269" s="81">
        <f t="shared" si="61"/>
        <v>970</v>
      </c>
      <c r="HS269" s="22"/>
      <c r="HT269" s="22"/>
      <c r="HU269" s="22"/>
      <c r="HV269" s="22"/>
      <c r="HW269" s="22"/>
    </row>
    <row r="270" spans="1:218" s="21" customFormat="1" ht="90.75" customHeight="1">
      <c r="A270" s="65">
        <v>258</v>
      </c>
      <c r="B270" s="66" t="s">
        <v>592</v>
      </c>
      <c r="C270" s="63" t="s">
        <v>593</v>
      </c>
      <c r="D270" s="67">
        <v>14</v>
      </c>
      <c r="E270" s="68" t="s">
        <v>243</v>
      </c>
      <c r="F270" s="69">
        <v>1573.78</v>
      </c>
      <c r="G270" s="57"/>
      <c r="H270" s="70"/>
      <c r="I270" s="58" t="s">
        <v>40</v>
      </c>
      <c r="J270" s="59">
        <f aca="true" t="shared" si="62" ref="J270:J283">IF(I270="Less(-)",-1,1)</f>
        <v>1</v>
      </c>
      <c r="K270" s="60" t="s">
        <v>64</v>
      </c>
      <c r="L270" s="60" t="s">
        <v>7</v>
      </c>
      <c r="M270" s="71"/>
      <c r="N270" s="57"/>
      <c r="O270" s="57"/>
      <c r="P270" s="61"/>
      <c r="Q270" s="57"/>
      <c r="R270" s="57"/>
      <c r="S270" s="61"/>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72">
        <f t="shared" si="58"/>
        <v>22032.92</v>
      </c>
      <c r="BB270" s="73">
        <f aca="true" t="shared" si="63" ref="BB270:BB276">BA270+SUM(N270:AZ270)</f>
        <v>22032.92</v>
      </c>
      <c r="BC270" s="74" t="str">
        <f>SpellNumber(L270,BB270)</f>
        <v>INR  Twenty Two Thousand  &amp;Thirty Two  and Paise Ninety Two Only</v>
      </c>
      <c r="BD270" s="75"/>
      <c r="BE270" s="81">
        <v>1325</v>
      </c>
      <c r="BF270" s="81">
        <f>ROUND(BE270*1.05*1.12*1.01,2)</f>
        <v>1573.78</v>
      </c>
      <c r="BG270" s="81"/>
      <c r="HF270" s="22"/>
      <c r="HG270" s="22"/>
      <c r="HH270" s="22"/>
      <c r="HI270" s="22"/>
      <c r="HJ270" s="22"/>
    </row>
    <row r="271" spans="1:218" s="21" customFormat="1" ht="59.25" customHeight="1">
      <c r="A271" s="32">
        <v>259</v>
      </c>
      <c r="B271" s="66" t="s">
        <v>594</v>
      </c>
      <c r="C271" s="63" t="s">
        <v>595</v>
      </c>
      <c r="D271" s="67">
        <v>130</v>
      </c>
      <c r="E271" s="68" t="s">
        <v>242</v>
      </c>
      <c r="F271" s="69">
        <v>290.88</v>
      </c>
      <c r="G271" s="57"/>
      <c r="H271" s="70"/>
      <c r="I271" s="58" t="s">
        <v>40</v>
      </c>
      <c r="J271" s="59">
        <f t="shared" si="62"/>
        <v>1</v>
      </c>
      <c r="K271" s="60" t="s">
        <v>64</v>
      </c>
      <c r="L271" s="60" t="s">
        <v>7</v>
      </c>
      <c r="M271" s="71"/>
      <c r="N271" s="57"/>
      <c r="O271" s="57"/>
      <c r="P271" s="61"/>
      <c r="Q271" s="57"/>
      <c r="R271" s="57"/>
      <c r="S271" s="61"/>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72">
        <f aca="true" t="shared" si="64" ref="BA271:BA325">total_amount_ba($B$2,$D$2,D271,F271,J271,K271,M271)</f>
        <v>37814.4</v>
      </c>
      <c r="BB271" s="73">
        <f t="shared" si="63"/>
        <v>37814.4</v>
      </c>
      <c r="BC271" s="74" t="str">
        <f aca="true" t="shared" si="65" ref="BC271:BC283">SpellNumber(L271,BB271)</f>
        <v>INR  Thirty Seven Thousand Eight Hundred &amp; Fourteen  and Paise Forty Only</v>
      </c>
      <c r="BD271" s="75"/>
      <c r="BE271" s="81">
        <v>288</v>
      </c>
      <c r="BF271" s="81">
        <f>ROUND(BE271*1.01,2)</f>
        <v>290.88</v>
      </c>
      <c r="BG271" s="81"/>
      <c r="HF271" s="22"/>
      <c r="HG271" s="22"/>
      <c r="HH271" s="22"/>
      <c r="HI271" s="22"/>
      <c r="HJ271" s="22"/>
    </row>
    <row r="272" spans="1:218" s="21" customFormat="1" ht="48.75" customHeight="1">
      <c r="A272" s="65">
        <v>260</v>
      </c>
      <c r="B272" s="66" t="s">
        <v>596</v>
      </c>
      <c r="C272" s="63" t="s">
        <v>597</v>
      </c>
      <c r="D272" s="67">
        <v>260</v>
      </c>
      <c r="E272" s="68" t="s">
        <v>242</v>
      </c>
      <c r="F272" s="69">
        <v>163.62</v>
      </c>
      <c r="G272" s="57"/>
      <c r="H272" s="70"/>
      <c r="I272" s="58" t="s">
        <v>40</v>
      </c>
      <c r="J272" s="59">
        <f t="shared" si="62"/>
        <v>1</v>
      </c>
      <c r="K272" s="60" t="s">
        <v>64</v>
      </c>
      <c r="L272" s="60" t="s">
        <v>7</v>
      </c>
      <c r="M272" s="71"/>
      <c r="N272" s="57"/>
      <c r="O272" s="57"/>
      <c r="P272" s="61"/>
      <c r="Q272" s="57"/>
      <c r="R272" s="57"/>
      <c r="S272" s="61"/>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72">
        <f t="shared" si="64"/>
        <v>42541.200000000004</v>
      </c>
      <c r="BB272" s="73">
        <f t="shared" si="63"/>
        <v>42541.200000000004</v>
      </c>
      <c r="BC272" s="74" t="str">
        <f t="shared" si="65"/>
        <v>INR  Forty Two Thousand Five Hundred &amp; Forty One  and Paise Twenty Only</v>
      </c>
      <c r="BD272" s="75"/>
      <c r="BE272" s="81">
        <v>162</v>
      </c>
      <c r="BF272" s="81">
        <f aca="true" t="shared" si="66" ref="BF272:BF298">ROUND(BE272*1.01,2)</f>
        <v>163.62</v>
      </c>
      <c r="BG272" s="81"/>
      <c r="HF272" s="22"/>
      <c r="HG272" s="22"/>
      <c r="HH272" s="22"/>
      <c r="HI272" s="22"/>
      <c r="HJ272" s="22"/>
    </row>
    <row r="273" spans="1:218" s="21" customFormat="1" ht="59.25" customHeight="1">
      <c r="A273" s="32">
        <v>261</v>
      </c>
      <c r="B273" s="66" t="s">
        <v>598</v>
      </c>
      <c r="C273" s="63" t="s">
        <v>599</v>
      </c>
      <c r="D273" s="67">
        <v>226</v>
      </c>
      <c r="E273" s="68" t="s">
        <v>243</v>
      </c>
      <c r="F273" s="69">
        <v>831.23</v>
      </c>
      <c r="G273" s="57"/>
      <c r="H273" s="70"/>
      <c r="I273" s="58" t="s">
        <v>40</v>
      </c>
      <c r="J273" s="59">
        <f t="shared" si="62"/>
        <v>1</v>
      </c>
      <c r="K273" s="60" t="s">
        <v>64</v>
      </c>
      <c r="L273" s="60" t="s">
        <v>7</v>
      </c>
      <c r="M273" s="71"/>
      <c r="N273" s="57"/>
      <c r="O273" s="57"/>
      <c r="P273" s="61"/>
      <c r="Q273" s="57"/>
      <c r="R273" s="57"/>
      <c r="S273" s="61"/>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72">
        <f t="shared" si="64"/>
        <v>187857.98</v>
      </c>
      <c r="BB273" s="73">
        <f t="shared" si="63"/>
        <v>187857.98</v>
      </c>
      <c r="BC273" s="74" t="str">
        <f t="shared" si="65"/>
        <v>INR  One Lakh Eighty Seven Thousand Eight Hundred &amp; Fifty Seven  and Paise Ninety Eight Only</v>
      </c>
      <c r="BD273" s="75"/>
      <c r="BE273" s="81">
        <v>823</v>
      </c>
      <c r="BF273" s="81">
        <f t="shared" si="66"/>
        <v>831.23</v>
      </c>
      <c r="BG273" s="81"/>
      <c r="HF273" s="22"/>
      <c r="HG273" s="22"/>
      <c r="HH273" s="22"/>
      <c r="HI273" s="22"/>
      <c r="HJ273" s="22"/>
    </row>
    <row r="274" spans="1:218" s="21" customFormat="1" ht="58.5" customHeight="1">
      <c r="A274" s="65">
        <v>262</v>
      </c>
      <c r="B274" s="66" t="s">
        <v>600</v>
      </c>
      <c r="C274" s="63" t="s">
        <v>601</v>
      </c>
      <c r="D274" s="67">
        <v>20</v>
      </c>
      <c r="E274" s="68" t="s">
        <v>243</v>
      </c>
      <c r="F274" s="69">
        <v>1295.83</v>
      </c>
      <c r="G274" s="57"/>
      <c r="H274" s="70"/>
      <c r="I274" s="58" t="s">
        <v>40</v>
      </c>
      <c r="J274" s="59">
        <f t="shared" si="62"/>
        <v>1</v>
      </c>
      <c r="K274" s="60" t="s">
        <v>64</v>
      </c>
      <c r="L274" s="60" t="s">
        <v>7</v>
      </c>
      <c r="M274" s="71"/>
      <c r="N274" s="57"/>
      <c r="O274" s="57"/>
      <c r="P274" s="61"/>
      <c r="Q274" s="57"/>
      <c r="R274" s="57"/>
      <c r="S274" s="61"/>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62"/>
      <c r="AY274" s="62"/>
      <c r="AZ274" s="62"/>
      <c r="BA274" s="72">
        <f t="shared" si="64"/>
        <v>25916.6</v>
      </c>
      <c r="BB274" s="73">
        <f t="shared" si="63"/>
        <v>25916.6</v>
      </c>
      <c r="BC274" s="74" t="str">
        <f t="shared" si="65"/>
        <v>INR  Twenty Five Thousand Nine Hundred &amp; Sixteen  and Paise Sixty Only</v>
      </c>
      <c r="BD274" s="75"/>
      <c r="BE274" s="81">
        <v>1283</v>
      </c>
      <c r="BF274" s="81">
        <f t="shared" si="66"/>
        <v>1295.83</v>
      </c>
      <c r="BG274" s="81"/>
      <c r="HF274" s="22"/>
      <c r="HG274" s="22"/>
      <c r="HH274" s="22"/>
      <c r="HI274" s="22"/>
      <c r="HJ274" s="22"/>
    </row>
    <row r="275" spans="1:218" s="21" customFormat="1" ht="35.25" customHeight="1">
      <c r="A275" s="32">
        <v>263</v>
      </c>
      <c r="B275" s="66" t="s">
        <v>602</v>
      </c>
      <c r="C275" s="63" t="s">
        <v>603</v>
      </c>
      <c r="D275" s="67">
        <v>22</v>
      </c>
      <c r="E275" s="68" t="s">
        <v>243</v>
      </c>
      <c r="F275" s="69">
        <v>740.33</v>
      </c>
      <c r="G275" s="57"/>
      <c r="H275" s="70"/>
      <c r="I275" s="58" t="s">
        <v>40</v>
      </c>
      <c r="J275" s="59">
        <f t="shared" si="62"/>
        <v>1</v>
      </c>
      <c r="K275" s="60" t="s">
        <v>64</v>
      </c>
      <c r="L275" s="60" t="s">
        <v>7</v>
      </c>
      <c r="M275" s="71"/>
      <c r="N275" s="57"/>
      <c r="O275" s="57"/>
      <c r="P275" s="61"/>
      <c r="Q275" s="57"/>
      <c r="R275" s="57"/>
      <c r="S275" s="61"/>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72">
        <f t="shared" si="64"/>
        <v>16287.26</v>
      </c>
      <c r="BB275" s="73">
        <f t="shared" si="63"/>
        <v>16287.26</v>
      </c>
      <c r="BC275" s="74" t="str">
        <f t="shared" si="65"/>
        <v>INR  Sixteen Thousand Two Hundred &amp; Eighty Seven  and Paise Twenty Six Only</v>
      </c>
      <c r="BD275" s="75"/>
      <c r="BE275" s="81">
        <v>733</v>
      </c>
      <c r="BF275" s="81">
        <f t="shared" si="66"/>
        <v>740.33</v>
      </c>
      <c r="BG275" s="81"/>
      <c r="HF275" s="22"/>
      <c r="HG275" s="22"/>
      <c r="HH275" s="22"/>
      <c r="HI275" s="22"/>
      <c r="HJ275" s="22"/>
    </row>
    <row r="276" spans="1:218" s="21" customFormat="1" ht="46.5" customHeight="1">
      <c r="A276" s="65">
        <v>264</v>
      </c>
      <c r="B276" s="66" t="s">
        <v>604</v>
      </c>
      <c r="C276" s="63" t="s">
        <v>605</v>
      </c>
      <c r="D276" s="67">
        <v>110</v>
      </c>
      <c r="E276" s="68" t="s">
        <v>244</v>
      </c>
      <c r="F276" s="69">
        <v>2232.1</v>
      </c>
      <c r="G276" s="57"/>
      <c r="H276" s="70"/>
      <c r="I276" s="58" t="s">
        <v>40</v>
      </c>
      <c r="J276" s="59">
        <f t="shared" si="62"/>
        <v>1</v>
      </c>
      <c r="K276" s="60" t="s">
        <v>64</v>
      </c>
      <c r="L276" s="60" t="s">
        <v>7</v>
      </c>
      <c r="M276" s="71"/>
      <c r="N276" s="57"/>
      <c r="O276" s="57"/>
      <c r="P276" s="61"/>
      <c r="Q276" s="57"/>
      <c r="R276" s="57"/>
      <c r="S276" s="61"/>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72">
        <f t="shared" si="64"/>
        <v>245531</v>
      </c>
      <c r="BB276" s="73">
        <f t="shared" si="63"/>
        <v>245531</v>
      </c>
      <c r="BC276" s="74" t="str">
        <f t="shared" si="65"/>
        <v>INR  Two Lakh Forty Five Thousand Five Hundred &amp; Thirty One  Only</v>
      </c>
      <c r="BD276" s="75"/>
      <c r="BE276" s="81">
        <v>2210</v>
      </c>
      <c r="BF276" s="81">
        <f t="shared" si="66"/>
        <v>2232.1</v>
      </c>
      <c r="BG276" s="81"/>
      <c r="HF276" s="22"/>
      <c r="HG276" s="22"/>
      <c r="HH276" s="22"/>
      <c r="HI276" s="22"/>
      <c r="HJ276" s="22"/>
    </row>
    <row r="277" spans="1:218" s="21" customFormat="1" ht="34.5" customHeight="1">
      <c r="A277" s="32">
        <v>265</v>
      </c>
      <c r="B277" s="66" t="s">
        <v>606</v>
      </c>
      <c r="C277" s="63" t="s">
        <v>607</v>
      </c>
      <c r="D277" s="67">
        <v>33</v>
      </c>
      <c r="E277" s="68" t="s">
        <v>244</v>
      </c>
      <c r="F277" s="69">
        <v>3120.9</v>
      </c>
      <c r="G277" s="57"/>
      <c r="H277" s="70"/>
      <c r="I277" s="58" t="s">
        <v>40</v>
      </c>
      <c r="J277" s="59">
        <f t="shared" si="62"/>
        <v>1</v>
      </c>
      <c r="K277" s="60" t="s">
        <v>64</v>
      </c>
      <c r="L277" s="60" t="s">
        <v>7</v>
      </c>
      <c r="M277" s="71"/>
      <c r="N277" s="57"/>
      <c r="O277" s="57"/>
      <c r="P277" s="61"/>
      <c r="Q277" s="57"/>
      <c r="R277" s="57"/>
      <c r="S277" s="61"/>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c r="AZ277" s="62"/>
      <c r="BA277" s="72">
        <f t="shared" si="64"/>
        <v>102989.7</v>
      </c>
      <c r="BB277" s="73">
        <f aca="true" t="shared" si="67" ref="BB277:BB288">BA277+SUM(N277:AZ277)</f>
        <v>102989.7</v>
      </c>
      <c r="BC277" s="74" t="str">
        <f t="shared" si="65"/>
        <v>INR  One Lakh Two Thousand Nine Hundred &amp; Eighty Nine  and Paise Seventy Only</v>
      </c>
      <c r="BD277" s="75"/>
      <c r="BE277" s="81">
        <v>3090</v>
      </c>
      <c r="BF277" s="81">
        <f t="shared" si="66"/>
        <v>3120.9</v>
      </c>
      <c r="BG277" s="81"/>
      <c r="HF277" s="22"/>
      <c r="HG277" s="22"/>
      <c r="HH277" s="22"/>
      <c r="HI277" s="22"/>
      <c r="HJ277" s="22"/>
    </row>
    <row r="278" spans="1:218" s="21" customFormat="1" ht="89.25" customHeight="1">
      <c r="A278" s="65">
        <v>266</v>
      </c>
      <c r="B278" s="66" t="s">
        <v>702</v>
      </c>
      <c r="C278" s="63" t="s">
        <v>608</v>
      </c>
      <c r="D278" s="67">
        <v>3</v>
      </c>
      <c r="E278" s="68" t="s">
        <v>244</v>
      </c>
      <c r="F278" s="69">
        <v>38176.99</v>
      </c>
      <c r="G278" s="57"/>
      <c r="H278" s="70"/>
      <c r="I278" s="58" t="s">
        <v>40</v>
      </c>
      <c r="J278" s="59">
        <f t="shared" si="62"/>
        <v>1</v>
      </c>
      <c r="K278" s="60" t="s">
        <v>64</v>
      </c>
      <c r="L278" s="60" t="s">
        <v>7</v>
      </c>
      <c r="M278" s="71"/>
      <c r="N278" s="57"/>
      <c r="O278" s="57"/>
      <c r="P278" s="61"/>
      <c r="Q278" s="57"/>
      <c r="R278" s="57"/>
      <c r="S278" s="61"/>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72">
        <f t="shared" si="64"/>
        <v>114530.97</v>
      </c>
      <c r="BB278" s="73">
        <f t="shared" si="67"/>
        <v>114530.97</v>
      </c>
      <c r="BC278" s="74" t="str">
        <f t="shared" si="65"/>
        <v>INR  One Lakh Fourteen Thousand Five Hundred &amp; Thirty  and Paise Ninety Seven Only</v>
      </c>
      <c r="BD278" s="75"/>
      <c r="BE278" s="81">
        <v>37799</v>
      </c>
      <c r="BF278" s="81">
        <f t="shared" si="66"/>
        <v>38176.99</v>
      </c>
      <c r="BG278" s="81"/>
      <c r="HF278" s="22"/>
      <c r="HG278" s="22"/>
      <c r="HH278" s="22"/>
      <c r="HI278" s="22"/>
      <c r="HJ278" s="22"/>
    </row>
    <row r="279" spans="1:218" s="21" customFormat="1" ht="75" customHeight="1">
      <c r="A279" s="32">
        <v>267</v>
      </c>
      <c r="B279" s="66" t="s">
        <v>609</v>
      </c>
      <c r="C279" s="63" t="s">
        <v>610</v>
      </c>
      <c r="D279" s="67">
        <v>5</v>
      </c>
      <c r="E279" s="68" t="s">
        <v>244</v>
      </c>
      <c r="F279" s="69">
        <v>2272.5</v>
      </c>
      <c r="G279" s="57"/>
      <c r="H279" s="70"/>
      <c r="I279" s="58" t="s">
        <v>40</v>
      </c>
      <c r="J279" s="59">
        <f t="shared" si="62"/>
        <v>1</v>
      </c>
      <c r="K279" s="60" t="s">
        <v>64</v>
      </c>
      <c r="L279" s="60" t="s">
        <v>7</v>
      </c>
      <c r="M279" s="71"/>
      <c r="N279" s="57"/>
      <c r="O279" s="57"/>
      <c r="P279" s="61"/>
      <c r="Q279" s="57"/>
      <c r="R279" s="57"/>
      <c r="S279" s="61"/>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72">
        <f t="shared" si="64"/>
        <v>11362.5</v>
      </c>
      <c r="BB279" s="73">
        <f t="shared" si="67"/>
        <v>11362.5</v>
      </c>
      <c r="BC279" s="74" t="str">
        <f t="shared" si="65"/>
        <v>INR  Eleven Thousand Three Hundred &amp; Sixty Two  and Paise Fifty Only</v>
      </c>
      <c r="BD279" s="75"/>
      <c r="BE279" s="81">
        <v>2250</v>
      </c>
      <c r="BF279" s="81">
        <f t="shared" si="66"/>
        <v>2272.5</v>
      </c>
      <c r="BG279" s="81"/>
      <c r="HF279" s="22"/>
      <c r="HG279" s="22"/>
      <c r="HH279" s="22"/>
      <c r="HI279" s="22"/>
      <c r="HJ279" s="22"/>
    </row>
    <row r="280" spans="1:218" s="21" customFormat="1" ht="38.25" customHeight="1">
      <c r="A280" s="65">
        <v>268</v>
      </c>
      <c r="B280" s="66" t="s">
        <v>611</v>
      </c>
      <c r="C280" s="63" t="s">
        <v>612</v>
      </c>
      <c r="D280" s="67">
        <v>14</v>
      </c>
      <c r="E280" s="68" t="s">
        <v>248</v>
      </c>
      <c r="F280" s="69">
        <v>171.7</v>
      </c>
      <c r="G280" s="57"/>
      <c r="H280" s="70"/>
      <c r="I280" s="58" t="s">
        <v>40</v>
      </c>
      <c r="J280" s="59">
        <f t="shared" si="62"/>
        <v>1</v>
      </c>
      <c r="K280" s="60" t="s">
        <v>64</v>
      </c>
      <c r="L280" s="60" t="s">
        <v>7</v>
      </c>
      <c r="M280" s="71"/>
      <c r="N280" s="57"/>
      <c r="O280" s="57"/>
      <c r="P280" s="61"/>
      <c r="Q280" s="57"/>
      <c r="R280" s="57"/>
      <c r="S280" s="61"/>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72">
        <f t="shared" si="64"/>
        <v>2403.7999999999997</v>
      </c>
      <c r="BB280" s="73">
        <f t="shared" si="67"/>
        <v>2403.7999999999997</v>
      </c>
      <c r="BC280" s="74" t="str">
        <f t="shared" si="65"/>
        <v>INR  Two Thousand Four Hundred &amp; Three  and Paise Eighty Only</v>
      </c>
      <c r="BD280" s="75"/>
      <c r="BE280" s="81">
        <v>170</v>
      </c>
      <c r="BF280" s="81">
        <f t="shared" si="66"/>
        <v>171.7</v>
      </c>
      <c r="BG280" s="81"/>
      <c r="HF280" s="22"/>
      <c r="HG280" s="22"/>
      <c r="HH280" s="22"/>
      <c r="HI280" s="22"/>
      <c r="HJ280" s="22"/>
    </row>
    <row r="281" spans="1:218" s="21" customFormat="1" ht="35.25" customHeight="1">
      <c r="A281" s="32">
        <v>269</v>
      </c>
      <c r="B281" s="66" t="s">
        <v>613</v>
      </c>
      <c r="C281" s="63" t="s">
        <v>614</v>
      </c>
      <c r="D281" s="67">
        <v>22</v>
      </c>
      <c r="E281" s="68" t="s">
        <v>248</v>
      </c>
      <c r="F281" s="69">
        <v>111.1</v>
      </c>
      <c r="G281" s="57"/>
      <c r="H281" s="70"/>
      <c r="I281" s="58" t="s">
        <v>40</v>
      </c>
      <c r="J281" s="59">
        <f t="shared" si="62"/>
        <v>1</v>
      </c>
      <c r="K281" s="60" t="s">
        <v>64</v>
      </c>
      <c r="L281" s="60" t="s">
        <v>7</v>
      </c>
      <c r="M281" s="71"/>
      <c r="N281" s="57"/>
      <c r="O281" s="57"/>
      <c r="P281" s="61"/>
      <c r="Q281" s="57"/>
      <c r="R281" s="57"/>
      <c r="S281" s="61"/>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72">
        <f t="shared" si="64"/>
        <v>2444.2</v>
      </c>
      <c r="BB281" s="73">
        <f t="shared" si="67"/>
        <v>2444.2</v>
      </c>
      <c r="BC281" s="74" t="str">
        <f t="shared" si="65"/>
        <v>INR  Two Thousand Four Hundred &amp; Forty Four  and Paise Twenty Only</v>
      </c>
      <c r="BD281" s="75"/>
      <c r="BE281" s="81">
        <v>110</v>
      </c>
      <c r="BF281" s="81">
        <f t="shared" si="66"/>
        <v>111.1</v>
      </c>
      <c r="BG281" s="81"/>
      <c r="HF281" s="22"/>
      <c r="HG281" s="22"/>
      <c r="HH281" s="22"/>
      <c r="HI281" s="22"/>
      <c r="HJ281" s="22"/>
    </row>
    <row r="282" spans="1:218" s="21" customFormat="1" ht="49.5" customHeight="1">
      <c r="A282" s="65">
        <v>270</v>
      </c>
      <c r="B282" s="66" t="s">
        <v>703</v>
      </c>
      <c r="C282" s="63" t="s">
        <v>615</v>
      </c>
      <c r="D282" s="67">
        <v>18</v>
      </c>
      <c r="E282" s="68" t="s">
        <v>243</v>
      </c>
      <c r="F282" s="69">
        <v>11425.12</v>
      </c>
      <c r="G282" s="57"/>
      <c r="H282" s="70"/>
      <c r="I282" s="58" t="s">
        <v>40</v>
      </c>
      <c r="J282" s="59">
        <f t="shared" si="62"/>
        <v>1</v>
      </c>
      <c r="K282" s="60" t="s">
        <v>64</v>
      </c>
      <c r="L282" s="60" t="s">
        <v>7</v>
      </c>
      <c r="M282" s="71"/>
      <c r="N282" s="57"/>
      <c r="O282" s="57"/>
      <c r="P282" s="61"/>
      <c r="Q282" s="57"/>
      <c r="R282" s="57"/>
      <c r="S282" s="61"/>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62"/>
      <c r="AV282" s="62"/>
      <c r="AW282" s="62"/>
      <c r="AX282" s="62"/>
      <c r="AY282" s="62"/>
      <c r="AZ282" s="62"/>
      <c r="BA282" s="72">
        <f t="shared" si="64"/>
        <v>205652.16</v>
      </c>
      <c r="BB282" s="73">
        <f t="shared" si="67"/>
        <v>205652.16</v>
      </c>
      <c r="BC282" s="74" t="str">
        <f t="shared" si="65"/>
        <v>INR  Two Lakh Five Thousand Six Hundred &amp; Fifty Two  and Paise Sixteen Only</v>
      </c>
      <c r="BD282" s="75"/>
      <c r="BE282" s="81">
        <v>11312</v>
      </c>
      <c r="BF282" s="81">
        <f t="shared" si="66"/>
        <v>11425.12</v>
      </c>
      <c r="BG282" s="81"/>
      <c r="HF282" s="22"/>
      <c r="HG282" s="22"/>
      <c r="HH282" s="22"/>
      <c r="HI282" s="22"/>
      <c r="HJ282" s="22"/>
    </row>
    <row r="283" spans="1:218" s="21" customFormat="1" ht="49.5" customHeight="1">
      <c r="A283" s="32">
        <v>271</v>
      </c>
      <c r="B283" s="66" t="s">
        <v>616</v>
      </c>
      <c r="C283" s="63" t="s">
        <v>617</v>
      </c>
      <c r="D283" s="67">
        <v>24</v>
      </c>
      <c r="E283" s="68" t="s">
        <v>244</v>
      </c>
      <c r="F283" s="69">
        <v>6818.51</v>
      </c>
      <c r="G283" s="57"/>
      <c r="H283" s="70"/>
      <c r="I283" s="58" t="s">
        <v>40</v>
      </c>
      <c r="J283" s="59">
        <f t="shared" si="62"/>
        <v>1</v>
      </c>
      <c r="K283" s="60" t="s">
        <v>64</v>
      </c>
      <c r="L283" s="60" t="s">
        <v>7</v>
      </c>
      <c r="M283" s="71"/>
      <c r="N283" s="57"/>
      <c r="O283" s="57"/>
      <c r="P283" s="61"/>
      <c r="Q283" s="57"/>
      <c r="R283" s="57"/>
      <c r="S283" s="61"/>
      <c r="T283" s="62"/>
      <c r="U283" s="62"/>
      <c r="V283" s="6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62"/>
      <c r="AU283" s="62"/>
      <c r="AV283" s="62"/>
      <c r="AW283" s="62"/>
      <c r="AX283" s="62"/>
      <c r="AY283" s="62"/>
      <c r="AZ283" s="62"/>
      <c r="BA283" s="72">
        <f t="shared" si="64"/>
        <v>163644.24</v>
      </c>
      <c r="BB283" s="73">
        <f t="shared" si="67"/>
        <v>163644.24</v>
      </c>
      <c r="BC283" s="74" t="str">
        <f t="shared" si="65"/>
        <v>INR  One Lakh Sixty Three Thousand Six Hundred &amp; Forty Four  and Paise Twenty Four Only</v>
      </c>
      <c r="BD283" s="75"/>
      <c r="BE283" s="81">
        <v>6751</v>
      </c>
      <c r="BF283" s="81">
        <f t="shared" si="66"/>
        <v>6818.51</v>
      </c>
      <c r="BG283" s="81"/>
      <c r="HF283" s="22"/>
      <c r="HG283" s="22"/>
      <c r="HH283" s="22"/>
      <c r="HI283" s="22"/>
      <c r="HJ283" s="22"/>
    </row>
    <row r="284" spans="1:233" s="21" customFormat="1" ht="395.25" customHeight="1">
      <c r="A284" s="65">
        <v>272</v>
      </c>
      <c r="B284" s="66" t="s">
        <v>618</v>
      </c>
      <c r="C284" s="63" t="s">
        <v>619</v>
      </c>
      <c r="D284" s="33"/>
      <c r="E284" s="15"/>
      <c r="F284" s="34"/>
      <c r="G284" s="16"/>
      <c r="H284" s="16"/>
      <c r="I284" s="34"/>
      <c r="J284" s="17"/>
      <c r="K284" s="18"/>
      <c r="L284" s="18"/>
      <c r="M284" s="19"/>
      <c r="N284" s="20"/>
      <c r="O284" s="20"/>
      <c r="P284" s="35"/>
      <c r="Q284" s="20"/>
      <c r="R284" s="20"/>
      <c r="S284" s="35"/>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76"/>
      <c r="BB284" s="37"/>
      <c r="BC284" s="38"/>
      <c r="BE284" s="81"/>
      <c r="BF284" s="81"/>
      <c r="HU284" s="22">
        <v>1</v>
      </c>
      <c r="HV284" s="22" t="s">
        <v>35</v>
      </c>
      <c r="HW284" s="22" t="s">
        <v>36</v>
      </c>
      <c r="HX284" s="22">
        <v>10</v>
      </c>
      <c r="HY284" s="22" t="s">
        <v>37</v>
      </c>
    </row>
    <row r="285" spans="1:233" s="21" customFormat="1" ht="395.25" customHeight="1">
      <c r="A285" s="32">
        <v>273</v>
      </c>
      <c r="B285" s="66" t="s">
        <v>620</v>
      </c>
      <c r="C285" s="63" t="s">
        <v>621</v>
      </c>
      <c r="D285" s="33"/>
      <c r="E285" s="15"/>
      <c r="F285" s="34"/>
      <c r="G285" s="16"/>
      <c r="H285" s="16"/>
      <c r="I285" s="34"/>
      <c r="J285" s="17"/>
      <c r="K285" s="18"/>
      <c r="L285" s="18"/>
      <c r="M285" s="19"/>
      <c r="N285" s="20"/>
      <c r="O285" s="20"/>
      <c r="P285" s="35"/>
      <c r="Q285" s="20"/>
      <c r="R285" s="20"/>
      <c r="S285" s="35"/>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76"/>
      <c r="BB285" s="37"/>
      <c r="BC285" s="38"/>
      <c r="BE285" s="81"/>
      <c r="BF285" s="81"/>
      <c r="HU285" s="22">
        <v>1</v>
      </c>
      <c r="HV285" s="22" t="s">
        <v>35</v>
      </c>
      <c r="HW285" s="22" t="s">
        <v>36</v>
      </c>
      <c r="HX285" s="22">
        <v>10</v>
      </c>
      <c r="HY285" s="22" t="s">
        <v>37</v>
      </c>
    </row>
    <row r="286" spans="1:218" s="21" customFormat="1" ht="174.75" customHeight="1">
      <c r="A286" s="65">
        <v>274</v>
      </c>
      <c r="B286" s="66" t="s">
        <v>622</v>
      </c>
      <c r="C286" s="63" t="s">
        <v>623</v>
      </c>
      <c r="D286" s="67">
        <v>1</v>
      </c>
      <c r="E286" s="68" t="s">
        <v>243</v>
      </c>
      <c r="F286" s="69">
        <v>393077.86</v>
      </c>
      <c r="G286" s="57"/>
      <c r="H286" s="70"/>
      <c r="I286" s="58" t="s">
        <v>40</v>
      </c>
      <c r="J286" s="59">
        <f>IF(I286="Less(-)",-1,1)</f>
        <v>1</v>
      </c>
      <c r="K286" s="60" t="s">
        <v>64</v>
      </c>
      <c r="L286" s="60" t="s">
        <v>7</v>
      </c>
      <c r="M286" s="71"/>
      <c r="N286" s="57"/>
      <c r="O286" s="57"/>
      <c r="P286" s="61"/>
      <c r="Q286" s="57"/>
      <c r="R286" s="57"/>
      <c r="S286" s="61"/>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72">
        <f t="shared" si="64"/>
        <v>393077.86</v>
      </c>
      <c r="BB286" s="73">
        <f t="shared" si="67"/>
        <v>393077.86</v>
      </c>
      <c r="BC286" s="74" t="str">
        <f>SpellNumber(L286,BB286)</f>
        <v>INR  Three Lakh Ninety Three Thousand  &amp;Seventy Seven  and Paise Eighty Six Only</v>
      </c>
      <c r="BD286" s="75"/>
      <c r="BE286" s="81">
        <v>389186</v>
      </c>
      <c r="BF286" s="81">
        <f t="shared" si="66"/>
        <v>393077.86</v>
      </c>
      <c r="BG286" s="81"/>
      <c r="HF286" s="22"/>
      <c r="HG286" s="22"/>
      <c r="HH286" s="22"/>
      <c r="HI286" s="22"/>
      <c r="HJ286" s="22"/>
    </row>
    <row r="287" spans="1:218" s="21" customFormat="1" ht="38.25" customHeight="1">
      <c r="A287" s="32">
        <v>275</v>
      </c>
      <c r="B287" s="66" t="s">
        <v>624</v>
      </c>
      <c r="C287" s="63" t="s">
        <v>625</v>
      </c>
      <c r="D287" s="67">
        <v>18</v>
      </c>
      <c r="E287" s="68" t="s">
        <v>242</v>
      </c>
      <c r="F287" s="69">
        <v>3030</v>
      </c>
      <c r="G287" s="57"/>
      <c r="H287" s="70"/>
      <c r="I287" s="58" t="s">
        <v>40</v>
      </c>
      <c r="J287" s="59">
        <f>IF(I287="Less(-)",-1,1)</f>
        <v>1</v>
      </c>
      <c r="K287" s="60" t="s">
        <v>64</v>
      </c>
      <c r="L287" s="60" t="s">
        <v>7</v>
      </c>
      <c r="M287" s="71"/>
      <c r="N287" s="57"/>
      <c r="O287" s="57"/>
      <c r="P287" s="61"/>
      <c r="Q287" s="57"/>
      <c r="R287" s="57"/>
      <c r="S287" s="61"/>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72">
        <f t="shared" si="64"/>
        <v>54540</v>
      </c>
      <c r="BB287" s="73">
        <f t="shared" si="67"/>
        <v>54540</v>
      </c>
      <c r="BC287" s="74" t="str">
        <f>SpellNumber(L287,BB287)</f>
        <v>INR  Fifty Four Thousand Five Hundred &amp; Forty  Only</v>
      </c>
      <c r="BD287" s="75"/>
      <c r="BE287" s="81">
        <v>3000</v>
      </c>
      <c r="BF287" s="81">
        <f t="shared" si="66"/>
        <v>3030</v>
      </c>
      <c r="BG287" s="81"/>
      <c r="HF287" s="22"/>
      <c r="HG287" s="22"/>
      <c r="HH287" s="22"/>
      <c r="HI287" s="22"/>
      <c r="HJ287" s="22"/>
    </row>
    <row r="288" spans="1:218" s="21" customFormat="1" ht="47.25" customHeight="1">
      <c r="A288" s="65">
        <v>276</v>
      </c>
      <c r="B288" s="66" t="s">
        <v>626</v>
      </c>
      <c r="C288" s="63" t="s">
        <v>627</v>
      </c>
      <c r="D288" s="67">
        <v>1</v>
      </c>
      <c r="E288" s="68" t="s">
        <v>589</v>
      </c>
      <c r="F288" s="69">
        <v>30300</v>
      </c>
      <c r="G288" s="57"/>
      <c r="H288" s="70"/>
      <c r="I288" s="58" t="s">
        <v>40</v>
      </c>
      <c r="J288" s="59">
        <f>IF(I288="Less(-)",-1,1)</f>
        <v>1</v>
      </c>
      <c r="K288" s="60" t="s">
        <v>64</v>
      </c>
      <c r="L288" s="60" t="s">
        <v>7</v>
      </c>
      <c r="M288" s="71"/>
      <c r="N288" s="57"/>
      <c r="O288" s="57"/>
      <c r="P288" s="61"/>
      <c r="Q288" s="57"/>
      <c r="R288" s="57"/>
      <c r="S288" s="61"/>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72">
        <f t="shared" si="64"/>
        <v>30300</v>
      </c>
      <c r="BB288" s="73">
        <f t="shared" si="67"/>
        <v>30300</v>
      </c>
      <c r="BC288" s="74" t="str">
        <f>SpellNumber(L288,BB288)</f>
        <v>INR  Thirty Thousand Three Hundred    Only</v>
      </c>
      <c r="BD288" s="75"/>
      <c r="BE288" s="81">
        <v>30000</v>
      </c>
      <c r="BF288" s="81">
        <f t="shared" si="66"/>
        <v>30300</v>
      </c>
      <c r="BG288" s="81"/>
      <c r="HF288" s="22"/>
      <c r="HG288" s="22"/>
      <c r="HH288" s="22"/>
      <c r="HI288" s="22"/>
      <c r="HJ288" s="22"/>
    </row>
    <row r="289" spans="1:233" s="21" customFormat="1" ht="395.25" customHeight="1">
      <c r="A289" s="32">
        <v>277</v>
      </c>
      <c r="B289" s="66" t="s">
        <v>709</v>
      </c>
      <c r="C289" s="63" t="s">
        <v>628</v>
      </c>
      <c r="D289" s="33"/>
      <c r="E289" s="15"/>
      <c r="F289" s="34"/>
      <c r="G289" s="16"/>
      <c r="H289" s="16"/>
      <c r="I289" s="34"/>
      <c r="J289" s="17"/>
      <c r="K289" s="18"/>
      <c r="L289" s="18"/>
      <c r="M289" s="19"/>
      <c r="N289" s="20"/>
      <c r="O289" s="20"/>
      <c r="P289" s="35"/>
      <c r="Q289" s="20"/>
      <c r="R289" s="20"/>
      <c r="S289" s="35"/>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76"/>
      <c r="BB289" s="37"/>
      <c r="BC289" s="38"/>
      <c r="BE289" s="81"/>
      <c r="BF289" s="81"/>
      <c r="HU289" s="22">
        <v>1</v>
      </c>
      <c r="HV289" s="22" t="s">
        <v>35</v>
      </c>
      <c r="HW289" s="22" t="s">
        <v>36</v>
      </c>
      <c r="HX289" s="22">
        <v>10</v>
      </c>
      <c r="HY289" s="22" t="s">
        <v>37</v>
      </c>
    </row>
    <row r="290" spans="1:218" s="21" customFormat="1" ht="161.25" customHeight="1">
      <c r="A290" s="65">
        <v>278</v>
      </c>
      <c r="B290" s="66" t="s">
        <v>629</v>
      </c>
      <c r="C290" s="63" t="s">
        <v>630</v>
      </c>
      <c r="D290" s="67">
        <v>1</v>
      </c>
      <c r="E290" s="68" t="s">
        <v>631</v>
      </c>
      <c r="F290" s="69">
        <v>118675</v>
      </c>
      <c r="G290" s="57"/>
      <c r="H290" s="70"/>
      <c r="I290" s="58" t="s">
        <v>40</v>
      </c>
      <c r="J290" s="59">
        <f aca="true" t="shared" si="68" ref="J290:J325">IF(I290="Less(-)",-1,1)</f>
        <v>1</v>
      </c>
      <c r="K290" s="60" t="s">
        <v>64</v>
      </c>
      <c r="L290" s="60" t="s">
        <v>7</v>
      </c>
      <c r="M290" s="71"/>
      <c r="N290" s="57"/>
      <c r="O290" s="57"/>
      <c r="P290" s="61"/>
      <c r="Q290" s="57"/>
      <c r="R290" s="57"/>
      <c r="S290" s="61"/>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72">
        <f t="shared" si="64"/>
        <v>118675</v>
      </c>
      <c r="BB290" s="73">
        <f aca="true" t="shared" si="69" ref="BB290:BB325">BA290+SUM(N290:AZ290)</f>
        <v>118675</v>
      </c>
      <c r="BC290" s="74" t="str">
        <f aca="true" t="shared" si="70" ref="BC290:BC325">SpellNumber(L290,BB290)</f>
        <v>INR  One Lakh Eighteen Thousand Six Hundred &amp; Seventy Five  Only</v>
      </c>
      <c r="BD290" s="75"/>
      <c r="BE290" s="81">
        <v>117500</v>
      </c>
      <c r="BF290" s="81">
        <f t="shared" si="66"/>
        <v>118675</v>
      </c>
      <c r="BG290" s="81"/>
      <c r="HF290" s="22"/>
      <c r="HG290" s="22"/>
      <c r="HH290" s="22"/>
      <c r="HI290" s="22"/>
      <c r="HJ290" s="22"/>
    </row>
    <row r="291" spans="1:218" s="21" customFormat="1" ht="60" customHeight="1">
      <c r="A291" s="32">
        <v>279</v>
      </c>
      <c r="B291" s="66" t="s">
        <v>704</v>
      </c>
      <c r="C291" s="63" t="s">
        <v>632</v>
      </c>
      <c r="D291" s="67">
        <v>200</v>
      </c>
      <c r="E291" s="68" t="s">
        <v>242</v>
      </c>
      <c r="F291" s="69">
        <v>89.89</v>
      </c>
      <c r="G291" s="57"/>
      <c r="H291" s="70"/>
      <c r="I291" s="58" t="s">
        <v>40</v>
      </c>
      <c r="J291" s="59">
        <f t="shared" si="68"/>
        <v>1</v>
      </c>
      <c r="K291" s="60" t="s">
        <v>64</v>
      </c>
      <c r="L291" s="60" t="s">
        <v>7</v>
      </c>
      <c r="M291" s="71"/>
      <c r="N291" s="57"/>
      <c r="O291" s="57"/>
      <c r="P291" s="61"/>
      <c r="Q291" s="57"/>
      <c r="R291" s="57"/>
      <c r="S291" s="61"/>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72">
        <f t="shared" si="64"/>
        <v>17978</v>
      </c>
      <c r="BB291" s="73">
        <f t="shared" si="69"/>
        <v>17978</v>
      </c>
      <c r="BC291" s="74" t="str">
        <f t="shared" si="70"/>
        <v>INR  Seventeen Thousand Nine Hundred &amp; Seventy Eight  Only</v>
      </c>
      <c r="BD291" s="75"/>
      <c r="BE291" s="81">
        <v>89</v>
      </c>
      <c r="BF291" s="81">
        <f t="shared" si="66"/>
        <v>89.89</v>
      </c>
      <c r="BG291" s="81"/>
      <c r="HF291" s="22"/>
      <c r="HG291" s="22"/>
      <c r="HH291" s="22"/>
      <c r="HI291" s="22"/>
      <c r="HJ291" s="22"/>
    </row>
    <row r="292" spans="1:218" s="21" customFormat="1" ht="45.75" customHeight="1">
      <c r="A292" s="65">
        <v>280</v>
      </c>
      <c r="B292" s="66" t="s">
        <v>633</v>
      </c>
      <c r="C292" s="63" t="s">
        <v>634</v>
      </c>
      <c r="D292" s="67">
        <v>300</v>
      </c>
      <c r="E292" s="68" t="s">
        <v>242</v>
      </c>
      <c r="F292" s="69">
        <v>126.25</v>
      </c>
      <c r="G292" s="57"/>
      <c r="H292" s="70"/>
      <c r="I292" s="58" t="s">
        <v>40</v>
      </c>
      <c r="J292" s="59">
        <f t="shared" si="68"/>
        <v>1</v>
      </c>
      <c r="K292" s="60" t="s">
        <v>64</v>
      </c>
      <c r="L292" s="60" t="s">
        <v>7</v>
      </c>
      <c r="M292" s="71"/>
      <c r="N292" s="57"/>
      <c r="O292" s="57"/>
      <c r="P292" s="61"/>
      <c r="Q292" s="57"/>
      <c r="R292" s="57"/>
      <c r="S292" s="61"/>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72">
        <f t="shared" si="64"/>
        <v>37875</v>
      </c>
      <c r="BB292" s="73">
        <f t="shared" si="69"/>
        <v>37875</v>
      </c>
      <c r="BC292" s="74" t="str">
        <f t="shared" si="70"/>
        <v>INR  Thirty Seven Thousand Eight Hundred &amp; Seventy Five  Only</v>
      </c>
      <c r="BD292" s="75"/>
      <c r="BE292" s="81">
        <v>125</v>
      </c>
      <c r="BF292" s="81">
        <f t="shared" si="66"/>
        <v>126.25</v>
      </c>
      <c r="BG292" s="81"/>
      <c r="HF292" s="22"/>
      <c r="HG292" s="22"/>
      <c r="HH292" s="22"/>
      <c r="HI292" s="22"/>
      <c r="HJ292" s="22"/>
    </row>
    <row r="293" spans="1:218" s="21" customFormat="1" ht="108" customHeight="1">
      <c r="A293" s="32">
        <v>281</v>
      </c>
      <c r="B293" s="66" t="s">
        <v>705</v>
      </c>
      <c r="C293" s="63" t="s">
        <v>635</v>
      </c>
      <c r="D293" s="67">
        <v>12</v>
      </c>
      <c r="E293" s="68" t="s">
        <v>244</v>
      </c>
      <c r="F293" s="69">
        <v>12619.95</v>
      </c>
      <c r="G293" s="57"/>
      <c r="H293" s="70"/>
      <c r="I293" s="58" t="s">
        <v>40</v>
      </c>
      <c r="J293" s="59">
        <f t="shared" si="68"/>
        <v>1</v>
      </c>
      <c r="K293" s="60" t="s">
        <v>64</v>
      </c>
      <c r="L293" s="60" t="s">
        <v>7</v>
      </c>
      <c r="M293" s="71"/>
      <c r="N293" s="57"/>
      <c r="O293" s="57"/>
      <c r="P293" s="61"/>
      <c r="Q293" s="57"/>
      <c r="R293" s="57"/>
      <c r="S293" s="61"/>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72">
        <f t="shared" si="64"/>
        <v>151439.40000000002</v>
      </c>
      <c r="BB293" s="73">
        <f t="shared" si="69"/>
        <v>151439.40000000002</v>
      </c>
      <c r="BC293" s="74" t="str">
        <f t="shared" si="70"/>
        <v>INR  One Lakh Fifty One Thousand Four Hundred &amp; Thirty Nine  and Paise Forty Only</v>
      </c>
      <c r="BD293" s="75"/>
      <c r="BE293" s="81">
        <v>12495</v>
      </c>
      <c r="BF293" s="81">
        <f t="shared" si="66"/>
        <v>12619.95</v>
      </c>
      <c r="BG293" s="81"/>
      <c r="HF293" s="22"/>
      <c r="HG293" s="22"/>
      <c r="HH293" s="22"/>
      <c r="HI293" s="22"/>
      <c r="HJ293" s="22"/>
    </row>
    <row r="294" spans="1:218" s="21" customFormat="1" ht="48.75" customHeight="1">
      <c r="A294" s="65">
        <v>282</v>
      </c>
      <c r="B294" s="66" t="s">
        <v>706</v>
      </c>
      <c r="C294" s="63" t="s">
        <v>636</v>
      </c>
      <c r="D294" s="67">
        <v>2</v>
      </c>
      <c r="E294" s="68" t="s">
        <v>243</v>
      </c>
      <c r="F294" s="69">
        <v>7676</v>
      </c>
      <c r="G294" s="57"/>
      <c r="H294" s="70"/>
      <c r="I294" s="58" t="s">
        <v>40</v>
      </c>
      <c r="J294" s="59">
        <f t="shared" si="68"/>
        <v>1</v>
      </c>
      <c r="K294" s="60" t="s">
        <v>64</v>
      </c>
      <c r="L294" s="60" t="s">
        <v>7</v>
      </c>
      <c r="M294" s="71"/>
      <c r="N294" s="57"/>
      <c r="O294" s="57"/>
      <c r="P294" s="61"/>
      <c r="Q294" s="57"/>
      <c r="R294" s="57"/>
      <c r="S294" s="61"/>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72">
        <f t="shared" si="64"/>
        <v>15352</v>
      </c>
      <c r="BB294" s="73">
        <f t="shared" si="69"/>
        <v>15352</v>
      </c>
      <c r="BC294" s="74" t="str">
        <f t="shared" si="70"/>
        <v>INR  Fifteen Thousand Three Hundred &amp; Fifty Two  Only</v>
      </c>
      <c r="BD294" s="75"/>
      <c r="BE294" s="81">
        <v>7600</v>
      </c>
      <c r="BF294" s="81">
        <f t="shared" si="66"/>
        <v>7676</v>
      </c>
      <c r="BG294" s="81"/>
      <c r="HF294" s="22"/>
      <c r="HG294" s="22"/>
      <c r="HH294" s="22"/>
      <c r="HI294" s="22"/>
      <c r="HJ294" s="22"/>
    </row>
    <row r="295" spans="1:218" s="21" customFormat="1" ht="34.5" customHeight="1">
      <c r="A295" s="32">
        <v>283</v>
      </c>
      <c r="B295" s="66" t="s">
        <v>637</v>
      </c>
      <c r="C295" s="63" t="s">
        <v>638</v>
      </c>
      <c r="D295" s="67">
        <v>2</v>
      </c>
      <c r="E295" s="68" t="s">
        <v>243</v>
      </c>
      <c r="F295" s="69">
        <v>454.5</v>
      </c>
      <c r="G295" s="57"/>
      <c r="H295" s="70"/>
      <c r="I295" s="58" t="s">
        <v>40</v>
      </c>
      <c r="J295" s="59">
        <f t="shared" si="68"/>
        <v>1</v>
      </c>
      <c r="K295" s="60" t="s">
        <v>64</v>
      </c>
      <c r="L295" s="60" t="s">
        <v>7</v>
      </c>
      <c r="M295" s="71"/>
      <c r="N295" s="57"/>
      <c r="O295" s="57"/>
      <c r="P295" s="61"/>
      <c r="Q295" s="57"/>
      <c r="R295" s="57"/>
      <c r="S295" s="61"/>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72">
        <f t="shared" si="64"/>
        <v>909</v>
      </c>
      <c r="BB295" s="73">
        <f t="shared" si="69"/>
        <v>909</v>
      </c>
      <c r="BC295" s="74" t="str">
        <f t="shared" si="70"/>
        <v>INR  Nine Hundred &amp; Nine  Only</v>
      </c>
      <c r="BD295" s="75"/>
      <c r="BE295" s="81">
        <v>450</v>
      </c>
      <c r="BF295" s="81">
        <f t="shared" si="66"/>
        <v>454.5</v>
      </c>
      <c r="BG295" s="81"/>
      <c r="HF295" s="22"/>
      <c r="HG295" s="22"/>
      <c r="HH295" s="22"/>
      <c r="HI295" s="22"/>
      <c r="HJ295" s="22"/>
    </row>
    <row r="296" spans="1:218" s="21" customFormat="1" ht="48.75" customHeight="1">
      <c r="A296" s="65">
        <v>284</v>
      </c>
      <c r="B296" s="66" t="s">
        <v>707</v>
      </c>
      <c r="C296" s="63" t="s">
        <v>639</v>
      </c>
      <c r="D296" s="67">
        <v>36</v>
      </c>
      <c r="E296" s="68" t="s">
        <v>243</v>
      </c>
      <c r="F296" s="69">
        <v>3161.3</v>
      </c>
      <c r="G296" s="57"/>
      <c r="H296" s="70"/>
      <c r="I296" s="58" t="s">
        <v>40</v>
      </c>
      <c r="J296" s="59">
        <f t="shared" si="68"/>
        <v>1</v>
      </c>
      <c r="K296" s="60" t="s">
        <v>64</v>
      </c>
      <c r="L296" s="60" t="s">
        <v>7</v>
      </c>
      <c r="M296" s="71"/>
      <c r="N296" s="57"/>
      <c r="O296" s="57"/>
      <c r="P296" s="61"/>
      <c r="Q296" s="57"/>
      <c r="R296" s="57"/>
      <c r="S296" s="61"/>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72">
        <f t="shared" si="64"/>
        <v>113806.8</v>
      </c>
      <c r="BB296" s="73">
        <f t="shared" si="69"/>
        <v>113806.8</v>
      </c>
      <c r="BC296" s="74" t="str">
        <f t="shared" si="70"/>
        <v>INR  One Lakh Thirteen Thousand Eight Hundred &amp; Six  and Paise Eighty Only</v>
      </c>
      <c r="BD296" s="75"/>
      <c r="BE296" s="81">
        <v>3130</v>
      </c>
      <c r="BF296" s="81">
        <f t="shared" si="66"/>
        <v>3161.3</v>
      </c>
      <c r="BG296" s="81"/>
      <c r="HF296" s="22"/>
      <c r="HG296" s="22"/>
      <c r="HH296" s="22"/>
      <c r="HI296" s="22"/>
      <c r="HJ296" s="22"/>
    </row>
    <row r="297" spans="1:218" s="21" customFormat="1" ht="52.5" customHeight="1">
      <c r="A297" s="32">
        <v>285</v>
      </c>
      <c r="B297" s="66" t="s">
        <v>640</v>
      </c>
      <c r="C297" s="63" t="s">
        <v>641</v>
      </c>
      <c r="D297" s="67">
        <v>36</v>
      </c>
      <c r="E297" s="68" t="s">
        <v>243</v>
      </c>
      <c r="F297" s="69">
        <v>303</v>
      </c>
      <c r="G297" s="57"/>
      <c r="H297" s="70"/>
      <c r="I297" s="58" t="s">
        <v>40</v>
      </c>
      <c r="J297" s="59">
        <f t="shared" si="68"/>
        <v>1</v>
      </c>
      <c r="K297" s="60" t="s">
        <v>64</v>
      </c>
      <c r="L297" s="60" t="s">
        <v>7</v>
      </c>
      <c r="M297" s="71"/>
      <c r="N297" s="57"/>
      <c r="O297" s="57"/>
      <c r="P297" s="61"/>
      <c r="Q297" s="57"/>
      <c r="R297" s="57"/>
      <c r="S297" s="61"/>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72">
        <f t="shared" si="64"/>
        <v>10908</v>
      </c>
      <c r="BB297" s="73">
        <f t="shared" si="69"/>
        <v>10908</v>
      </c>
      <c r="BC297" s="74" t="str">
        <f t="shared" si="70"/>
        <v>INR  Ten Thousand Nine Hundred &amp; Eight  Only</v>
      </c>
      <c r="BD297" s="75"/>
      <c r="BE297" s="81">
        <v>300</v>
      </c>
      <c r="BF297" s="81">
        <f t="shared" si="66"/>
        <v>303</v>
      </c>
      <c r="BG297" s="81"/>
      <c r="HF297" s="22"/>
      <c r="HG297" s="22"/>
      <c r="HH297" s="22"/>
      <c r="HI297" s="22"/>
      <c r="HJ297" s="22"/>
    </row>
    <row r="298" spans="1:218" s="21" customFormat="1" ht="51" customHeight="1">
      <c r="A298" s="65">
        <v>286</v>
      </c>
      <c r="B298" s="66" t="s">
        <v>642</v>
      </c>
      <c r="C298" s="63" t="s">
        <v>643</v>
      </c>
      <c r="D298" s="67">
        <v>16</v>
      </c>
      <c r="E298" s="68" t="s">
        <v>244</v>
      </c>
      <c r="F298" s="69">
        <v>4296.54</v>
      </c>
      <c r="G298" s="57"/>
      <c r="H298" s="70"/>
      <c r="I298" s="58" t="s">
        <v>40</v>
      </c>
      <c r="J298" s="59">
        <f t="shared" si="68"/>
        <v>1</v>
      </c>
      <c r="K298" s="60" t="s">
        <v>64</v>
      </c>
      <c r="L298" s="60" t="s">
        <v>7</v>
      </c>
      <c r="M298" s="71"/>
      <c r="N298" s="57"/>
      <c r="O298" s="57"/>
      <c r="P298" s="61"/>
      <c r="Q298" s="57"/>
      <c r="R298" s="57"/>
      <c r="S298" s="61"/>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72">
        <f t="shared" si="64"/>
        <v>68744.64</v>
      </c>
      <c r="BB298" s="73">
        <f t="shared" si="69"/>
        <v>68744.64</v>
      </c>
      <c r="BC298" s="74" t="str">
        <f t="shared" si="70"/>
        <v>INR  Sixty Eight Thousand Seven Hundred &amp; Forty Four  and Paise Sixty Four Only</v>
      </c>
      <c r="BD298" s="75"/>
      <c r="BE298" s="81">
        <v>4254</v>
      </c>
      <c r="BF298" s="81">
        <f t="shared" si="66"/>
        <v>4296.54</v>
      </c>
      <c r="BG298" s="81"/>
      <c r="HF298" s="22"/>
      <c r="HG298" s="22"/>
      <c r="HH298" s="22"/>
      <c r="HI298" s="22"/>
      <c r="HJ298" s="22"/>
    </row>
    <row r="299" spans="1:218" s="21" customFormat="1" ht="46.5" customHeight="1">
      <c r="A299" s="32">
        <v>287</v>
      </c>
      <c r="B299" s="66" t="s">
        <v>708</v>
      </c>
      <c r="C299" s="63" t="s">
        <v>644</v>
      </c>
      <c r="D299" s="67">
        <v>2</v>
      </c>
      <c r="E299" s="68" t="s">
        <v>645</v>
      </c>
      <c r="F299" s="69">
        <v>11428</v>
      </c>
      <c r="G299" s="57"/>
      <c r="H299" s="70"/>
      <c r="I299" s="58" t="s">
        <v>40</v>
      </c>
      <c r="J299" s="59">
        <f t="shared" si="68"/>
        <v>1</v>
      </c>
      <c r="K299" s="60" t="s">
        <v>64</v>
      </c>
      <c r="L299" s="60" t="s">
        <v>7</v>
      </c>
      <c r="M299" s="71"/>
      <c r="N299" s="57"/>
      <c r="O299" s="57"/>
      <c r="P299" s="61"/>
      <c r="Q299" s="57"/>
      <c r="R299" s="57"/>
      <c r="S299" s="61"/>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72">
        <f t="shared" si="64"/>
        <v>22856</v>
      </c>
      <c r="BB299" s="73">
        <f t="shared" si="69"/>
        <v>22856</v>
      </c>
      <c r="BC299" s="74" t="str">
        <f t="shared" si="70"/>
        <v>INR  Twenty Two Thousand Eight Hundred &amp; Fifty Six  Only</v>
      </c>
      <c r="BD299" s="75"/>
      <c r="BE299" s="81">
        <v>11428</v>
      </c>
      <c r="BF299" s="81"/>
      <c r="BG299" s="81"/>
      <c r="HF299" s="22"/>
      <c r="HG299" s="22"/>
      <c r="HH299" s="22"/>
      <c r="HI299" s="22"/>
      <c r="HJ299" s="22"/>
    </row>
    <row r="300" spans="1:218" s="21" customFormat="1" ht="34.5" customHeight="1">
      <c r="A300" s="65">
        <v>288</v>
      </c>
      <c r="B300" s="66" t="s">
        <v>646</v>
      </c>
      <c r="C300" s="63" t="s">
        <v>647</v>
      </c>
      <c r="D300" s="67">
        <v>2</v>
      </c>
      <c r="E300" s="68" t="s">
        <v>645</v>
      </c>
      <c r="F300" s="69">
        <v>6596</v>
      </c>
      <c r="G300" s="57"/>
      <c r="H300" s="70"/>
      <c r="I300" s="58" t="s">
        <v>40</v>
      </c>
      <c r="J300" s="59">
        <f t="shared" si="68"/>
        <v>1</v>
      </c>
      <c r="K300" s="60" t="s">
        <v>64</v>
      </c>
      <c r="L300" s="60" t="s">
        <v>7</v>
      </c>
      <c r="M300" s="71"/>
      <c r="N300" s="57"/>
      <c r="O300" s="57"/>
      <c r="P300" s="61"/>
      <c r="Q300" s="57"/>
      <c r="R300" s="57"/>
      <c r="S300" s="61"/>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72">
        <f t="shared" si="64"/>
        <v>13192</v>
      </c>
      <c r="BB300" s="73">
        <f t="shared" si="69"/>
        <v>13192</v>
      </c>
      <c r="BC300" s="74" t="str">
        <f t="shared" si="70"/>
        <v>INR  Thirteen Thousand One Hundred &amp; Ninety Two  Only</v>
      </c>
      <c r="BD300" s="75"/>
      <c r="BE300" s="81">
        <v>6596</v>
      </c>
      <c r="BF300" s="81"/>
      <c r="BG300" s="81"/>
      <c r="HF300" s="22"/>
      <c r="HG300" s="22"/>
      <c r="HH300" s="22"/>
      <c r="HI300" s="22"/>
      <c r="HJ300" s="22"/>
    </row>
    <row r="301" spans="1:218" s="21" customFormat="1" ht="48" customHeight="1">
      <c r="A301" s="32">
        <v>289</v>
      </c>
      <c r="B301" s="66" t="s">
        <v>648</v>
      </c>
      <c r="C301" s="63" t="s">
        <v>649</v>
      </c>
      <c r="D301" s="67">
        <v>2</v>
      </c>
      <c r="E301" s="68" t="s">
        <v>645</v>
      </c>
      <c r="F301" s="69">
        <v>4770</v>
      </c>
      <c r="G301" s="57"/>
      <c r="H301" s="70"/>
      <c r="I301" s="58" t="s">
        <v>40</v>
      </c>
      <c r="J301" s="59">
        <f t="shared" si="68"/>
        <v>1</v>
      </c>
      <c r="K301" s="60" t="s">
        <v>64</v>
      </c>
      <c r="L301" s="60" t="s">
        <v>7</v>
      </c>
      <c r="M301" s="71"/>
      <c r="N301" s="57"/>
      <c r="O301" s="57"/>
      <c r="P301" s="61"/>
      <c r="Q301" s="57"/>
      <c r="R301" s="57"/>
      <c r="S301" s="61"/>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62"/>
      <c r="AV301" s="62"/>
      <c r="AW301" s="62"/>
      <c r="AX301" s="62"/>
      <c r="AY301" s="62"/>
      <c r="AZ301" s="62"/>
      <c r="BA301" s="72">
        <f t="shared" si="64"/>
        <v>9540</v>
      </c>
      <c r="BB301" s="73">
        <f t="shared" si="69"/>
        <v>9540</v>
      </c>
      <c r="BC301" s="74" t="str">
        <f t="shared" si="70"/>
        <v>INR  Nine Thousand Five Hundred &amp; Forty  Only</v>
      </c>
      <c r="BD301" s="75"/>
      <c r="BE301" s="81">
        <v>4770</v>
      </c>
      <c r="BF301" s="81"/>
      <c r="BG301" s="81"/>
      <c r="HF301" s="22"/>
      <c r="HG301" s="22"/>
      <c r="HH301" s="22"/>
      <c r="HI301" s="22"/>
      <c r="HJ301" s="22"/>
    </row>
    <row r="302" spans="1:218" s="21" customFormat="1" ht="35.25" customHeight="1">
      <c r="A302" s="65">
        <v>290</v>
      </c>
      <c r="B302" s="66" t="s">
        <v>650</v>
      </c>
      <c r="C302" s="63" t="s">
        <v>651</v>
      </c>
      <c r="D302" s="67">
        <v>1</v>
      </c>
      <c r="E302" s="68" t="s">
        <v>39</v>
      </c>
      <c r="F302" s="69">
        <v>30500</v>
      </c>
      <c r="G302" s="57"/>
      <c r="H302" s="70"/>
      <c r="I302" s="58" t="s">
        <v>40</v>
      </c>
      <c r="J302" s="59">
        <f t="shared" si="68"/>
        <v>1</v>
      </c>
      <c r="K302" s="60" t="s">
        <v>64</v>
      </c>
      <c r="L302" s="60" t="s">
        <v>7</v>
      </c>
      <c r="M302" s="71"/>
      <c r="N302" s="57"/>
      <c r="O302" s="57"/>
      <c r="P302" s="61"/>
      <c r="Q302" s="57"/>
      <c r="R302" s="57"/>
      <c r="S302" s="61"/>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62"/>
      <c r="AV302" s="62"/>
      <c r="AW302" s="62"/>
      <c r="AX302" s="62"/>
      <c r="AY302" s="62"/>
      <c r="AZ302" s="62"/>
      <c r="BA302" s="72">
        <f t="shared" si="64"/>
        <v>30500</v>
      </c>
      <c r="BB302" s="73">
        <f t="shared" si="69"/>
        <v>30500</v>
      </c>
      <c r="BC302" s="74" t="str">
        <f t="shared" si="70"/>
        <v>INR  Thirty Thousand Five Hundred    Only</v>
      </c>
      <c r="BD302" s="75"/>
      <c r="BE302" s="81">
        <v>30500</v>
      </c>
      <c r="BF302" s="81"/>
      <c r="BG302" s="81"/>
      <c r="HF302" s="22"/>
      <c r="HG302" s="22"/>
      <c r="HH302" s="22"/>
      <c r="HI302" s="22"/>
      <c r="HJ302" s="22"/>
    </row>
    <row r="303" spans="1:218" s="21" customFormat="1" ht="29.25" customHeight="1">
      <c r="A303" s="32">
        <v>291</v>
      </c>
      <c r="B303" s="66" t="s">
        <v>652</v>
      </c>
      <c r="C303" s="63" t="s">
        <v>653</v>
      </c>
      <c r="D303" s="67">
        <v>50</v>
      </c>
      <c r="E303" s="68" t="s">
        <v>39</v>
      </c>
      <c r="F303" s="69">
        <v>158</v>
      </c>
      <c r="G303" s="57"/>
      <c r="H303" s="70"/>
      <c r="I303" s="58" t="s">
        <v>40</v>
      </c>
      <c r="J303" s="59">
        <f t="shared" si="68"/>
        <v>1</v>
      </c>
      <c r="K303" s="60" t="s">
        <v>64</v>
      </c>
      <c r="L303" s="60" t="s">
        <v>7</v>
      </c>
      <c r="M303" s="71"/>
      <c r="N303" s="57"/>
      <c r="O303" s="57"/>
      <c r="P303" s="61"/>
      <c r="Q303" s="57"/>
      <c r="R303" s="57"/>
      <c r="S303" s="61"/>
      <c r="T303" s="62"/>
      <c r="U303" s="62"/>
      <c r="V303" s="6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62"/>
      <c r="AU303" s="62"/>
      <c r="AV303" s="62"/>
      <c r="AW303" s="62"/>
      <c r="AX303" s="62"/>
      <c r="AY303" s="62"/>
      <c r="AZ303" s="62"/>
      <c r="BA303" s="72">
        <f t="shared" si="64"/>
        <v>7900</v>
      </c>
      <c r="BB303" s="73">
        <f t="shared" si="69"/>
        <v>7900</v>
      </c>
      <c r="BC303" s="74" t="str">
        <f t="shared" si="70"/>
        <v>INR  Seven Thousand Nine Hundred    Only</v>
      </c>
      <c r="BD303" s="75"/>
      <c r="BE303" s="81">
        <v>158</v>
      </c>
      <c r="BF303" s="81"/>
      <c r="BG303" s="81"/>
      <c r="HF303" s="22"/>
      <c r="HG303" s="22"/>
      <c r="HH303" s="22"/>
      <c r="HI303" s="22"/>
      <c r="HJ303" s="22"/>
    </row>
    <row r="304" spans="1:218" s="21" customFormat="1" ht="34.5" customHeight="1">
      <c r="A304" s="65">
        <v>292</v>
      </c>
      <c r="B304" s="66" t="s">
        <v>654</v>
      </c>
      <c r="C304" s="63" t="s">
        <v>655</v>
      </c>
      <c r="D304" s="67">
        <v>50</v>
      </c>
      <c r="E304" s="68" t="s">
        <v>39</v>
      </c>
      <c r="F304" s="69">
        <v>490</v>
      </c>
      <c r="G304" s="57"/>
      <c r="H304" s="70"/>
      <c r="I304" s="58" t="s">
        <v>40</v>
      </c>
      <c r="J304" s="59">
        <f t="shared" si="68"/>
        <v>1</v>
      </c>
      <c r="K304" s="60" t="s">
        <v>64</v>
      </c>
      <c r="L304" s="60" t="s">
        <v>7</v>
      </c>
      <c r="M304" s="71"/>
      <c r="N304" s="57"/>
      <c r="O304" s="57"/>
      <c r="P304" s="61"/>
      <c r="Q304" s="57"/>
      <c r="R304" s="57"/>
      <c r="S304" s="61"/>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62"/>
      <c r="AV304" s="62"/>
      <c r="AW304" s="62"/>
      <c r="AX304" s="62"/>
      <c r="AY304" s="62"/>
      <c r="AZ304" s="62"/>
      <c r="BA304" s="72">
        <f t="shared" si="64"/>
        <v>24500</v>
      </c>
      <c r="BB304" s="73">
        <f t="shared" si="69"/>
        <v>24500</v>
      </c>
      <c r="BC304" s="74" t="str">
        <f t="shared" si="70"/>
        <v>INR  Twenty Four Thousand Five Hundred    Only</v>
      </c>
      <c r="BD304" s="75"/>
      <c r="BE304" s="81">
        <v>490</v>
      </c>
      <c r="BF304" s="81"/>
      <c r="BG304" s="81"/>
      <c r="HF304" s="22"/>
      <c r="HG304" s="22"/>
      <c r="HH304" s="22"/>
      <c r="HI304" s="22"/>
      <c r="HJ304" s="22"/>
    </row>
    <row r="305" spans="1:218" s="21" customFormat="1" ht="36.75" customHeight="1">
      <c r="A305" s="32">
        <v>293</v>
      </c>
      <c r="B305" s="66" t="s">
        <v>656</v>
      </c>
      <c r="C305" s="63" t="s">
        <v>657</v>
      </c>
      <c r="D305" s="67">
        <v>20</v>
      </c>
      <c r="E305" s="68" t="s">
        <v>39</v>
      </c>
      <c r="F305" s="69">
        <v>461</v>
      </c>
      <c r="G305" s="57"/>
      <c r="H305" s="70"/>
      <c r="I305" s="58" t="s">
        <v>40</v>
      </c>
      <c r="J305" s="59">
        <f t="shared" si="68"/>
        <v>1</v>
      </c>
      <c r="K305" s="60" t="s">
        <v>64</v>
      </c>
      <c r="L305" s="60" t="s">
        <v>7</v>
      </c>
      <c r="M305" s="71"/>
      <c r="N305" s="57"/>
      <c r="O305" s="57"/>
      <c r="P305" s="61"/>
      <c r="Q305" s="57"/>
      <c r="R305" s="57"/>
      <c r="S305" s="61"/>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72">
        <f t="shared" si="64"/>
        <v>9220</v>
      </c>
      <c r="BB305" s="73">
        <f t="shared" si="69"/>
        <v>9220</v>
      </c>
      <c r="BC305" s="74" t="str">
        <f t="shared" si="70"/>
        <v>INR  Nine Thousand Two Hundred &amp; Twenty  Only</v>
      </c>
      <c r="BD305" s="75"/>
      <c r="BE305" s="81">
        <v>461</v>
      </c>
      <c r="BF305" s="81"/>
      <c r="BG305" s="81"/>
      <c r="HF305" s="22"/>
      <c r="HG305" s="22"/>
      <c r="HH305" s="22"/>
      <c r="HI305" s="22"/>
      <c r="HJ305" s="22"/>
    </row>
    <row r="306" spans="1:218" s="21" customFormat="1" ht="32.25" customHeight="1">
      <c r="A306" s="65">
        <v>294</v>
      </c>
      <c r="B306" s="66" t="s">
        <v>658</v>
      </c>
      <c r="C306" s="63" t="s">
        <v>659</v>
      </c>
      <c r="D306" s="67">
        <v>3</v>
      </c>
      <c r="E306" s="68" t="s">
        <v>39</v>
      </c>
      <c r="F306" s="69">
        <v>3950</v>
      </c>
      <c r="G306" s="57"/>
      <c r="H306" s="70"/>
      <c r="I306" s="58" t="s">
        <v>40</v>
      </c>
      <c r="J306" s="59">
        <f t="shared" si="68"/>
        <v>1</v>
      </c>
      <c r="K306" s="60" t="s">
        <v>64</v>
      </c>
      <c r="L306" s="60" t="s">
        <v>7</v>
      </c>
      <c r="M306" s="71"/>
      <c r="N306" s="57"/>
      <c r="O306" s="57"/>
      <c r="P306" s="61"/>
      <c r="Q306" s="57"/>
      <c r="R306" s="57"/>
      <c r="S306" s="61"/>
      <c r="T306" s="62"/>
      <c r="U306" s="62"/>
      <c r="V306" s="62"/>
      <c r="W306" s="62"/>
      <c r="X306" s="62"/>
      <c r="Y306" s="62"/>
      <c r="Z306" s="62"/>
      <c r="AA306" s="62"/>
      <c r="AB306" s="62"/>
      <c r="AC306" s="62"/>
      <c r="AD306" s="62"/>
      <c r="AE306" s="62"/>
      <c r="AF306" s="62"/>
      <c r="AG306" s="62"/>
      <c r="AH306" s="62"/>
      <c r="AI306" s="62"/>
      <c r="AJ306" s="62"/>
      <c r="AK306" s="62"/>
      <c r="AL306" s="62"/>
      <c r="AM306" s="62"/>
      <c r="AN306" s="62"/>
      <c r="AO306" s="62"/>
      <c r="AP306" s="62"/>
      <c r="AQ306" s="62"/>
      <c r="AR306" s="62"/>
      <c r="AS306" s="62"/>
      <c r="AT306" s="62"/>
      <c r="AU306" s="62"/>
      <c r="AV306" s="62"/>
      <c r="AW306" s="62"/>
      <c r="AX306" s="62"/>
      <c r="AY306" s="62"/>
      <c r="AZ306" s="62"/>
      <c r="BA306" s="72">
        <f t="shared" si="64"/>
        <v>11850</v>
      </c>
      <c r="BB306" s="73">
        <f t="shared" si="69"/>
        <v>11850</v>
      </c>
      <c r="BC306" s="74" t="str">
        <f t="shared" si="70"/>
        <v>INR  Eleven Thousand Eight Hundred &amp; Fifty  Only</v>
      </c>
      <c r="BD306" s="75"/>
      <c r="BE306" s="81">
        <v>3950</v>
      </c>
      <c r="BF306" s="81"/>
      <c r="BG306" s="81"/>
      <c r="HF306" s="22"/>
      <c r="HG306" s="22"/>
      <c r="HH306" s="22"/>
      <c r="HI306" s="22"/>
      <c r="HJ306" s="22"/>
    </row>
    <row r="307" spans="1:218" s="21" customFormat="1" ht="48.75" customHeight="1">
      <c r="A307" s="32">
        <v>295</v>
      </c>
      <c r="B307" s="66" t="s">
        <v>660</v>
      </c>
      <c r="C307" s="63" t="s">
        <v>661</v>
      </c>
      <c r="D307" s="67">
        <v>5</v>
      </c>
      <c r="E307" s="68" t="s">
        <v>39</v>
      </c>
      <c r="F307" s="69">
        <v>1315</v>
      </c>
      <c r="G307" s="57"/>
      <c r="H307" s="70"/>
      <c r="I307" s="58" t="s">
        <v>40</v>
      </c>
      <c r="J307" s="59">
        <f t="shared" si="68"/>
        <v>1</v>
      </c>
      <c r="K307" s="60" t="s">
        <v>64</v>
      </c>
      <c r="L307" s="60" t="s">
        <v>7</v>
      </c>
      <c r="M307" s="71"/>
      <c r="N307" s="57"/>
      <c r="O307" s="57"/>
      <c r="P307" s="61"/>
      <c r="Q307" s="57"/>
      <c r="R307" s="57"/>
      <c r="S307" s="61"/>
      <c r="T307" s="62"/>
      <c r="U307" s="62"/>
      <c r="V307" s="62"/>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62"/>
      <c r="AU307" s="62"/>
      <c r="AV307" s="62"/>
      <c r="AW307" s="62"/>
      <c r="AX307" s="62"/>
      <c r="AY307" s="62"/>
      <c r="AZ307" s="62"/>
      <c r="BA307" s="72">
        <f t="shared" si="64"/>
        <v>6575</v>
      </c>
      <c r="BB307" s="73">
        <f t="shared" si="69"/>
        <v>6575</v>
      </c>
      <c r="BC307" s="74" t="str">
        <f t="shared" si="70"/>
        <v>INR  Six Thousand Five Hundred &amp; Seventy Five  Only</v>
      </c>
      <c r="BD307" s="75"/>
      <c r="BE307" s="81">
        <v>1315</v>
      </c>
      <c r="BF307" s="81"/>
      <c r="BG307" s="81"/>
      <c r="HF307" s="22"/>
      <c r="HG307" s="22"/>
      <c r="HH307" s="22"/>
      <c r="HI307" s="22"/>
      <c r="HJ307" s="22"/>
    </row>
    <row r="308" spans="1:218" s="21" customFormat="1" ht="35.25" customHeight="1">
      <c r="A308" s="65">
        <v>296</v>
      </c>
      <c r="B308" s="66" t="s">
        <v>662</v>
      </c>
      <c r="C308" s="63" t="s">
        <v>663</v>
      </c>
      <c r="D308" s="67">
        <v>2</v>
      </c>
      <c r="E308" s="68" t="s">
        <v>645</v>
      </c>
      <c r="F308" s="69">
        <v>7477</v>
      </c>
      <c r="G308" s="57"/>
      <c r="H308" s="70"/>
      <c r="I308" s="58" t="s">
        <v>40</v>
      </c>
      <c r="J308" s="59">
        <f t="shared" si="68"/>
        <v>1</v>
      </c>
      <c r="K308" s="60" t="s">
        <v>64</v>
      </c>
      <c r="L308" s="60" t="s">
        <v>7</v>
      </c>
      <c r="M308" s="71"/>
      <c r="N308" s="57"/>
      <c r="O308" s="57"/>
      <c r="P308" s="61"/>
      <c r="Q308" s="57"/>
      <c r="R308" s="57"/>
      <c r="S308" s="61"/>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72">
        <f t="shared" si="64"/>
        <v>14954</v>
      </c>
      <c r="BB308" s="73">
        <f t="shared" si="69"/>
        <v>14954</v>
      </c>
      <c r="BC308" s="74" t="str">
        <f t="shared" si="70"/>
        <v>INR  Fourteen Thousand Nine Hundred &amp; Fifty Four  Only</v>
      </c>
      <c r="BD308" s="75"/>
      <c r="BE308" s="81">
        <v>7477</v>
      </c>
      <c r="BF308" s="81"/>
      <c r="BG308" s="81"/>
      <c r="HF308" s="22"/>
      <c r="HG308" s="22"/>
      <c r="HH308" s="22"/>
      <c r="HI308" s="22"/>
      <c r="HJ308" s="22"/>
    </row>
    <row r="309" spans="1:218" s="21" customFormat="1" ht="31.5" customHeight="1">
      <c r="A309" s="32">
        <v>297</v>
      </c>
      <c r="B309" s="66" t="s">
        <v>664</v>
      </c>
      <c r="C309" s="63" t="s">
        <v>665</v>
      </c>
      <c r="D309" s="67">
        <v>1</v>
      </c>
      <c r="E309" s="68" t="s">
        <v>645</v>
      </c>
      <c r="F309" s="69">
        <v>13315</v>
      </c>
      <c r="G309" s="57"/>
      <c r="H309" s="70"/>
      <c r="I309" s="58" t="s">
        <v>40</v>
      </c>
      <c r="J309" s="59">
        <f t="shared" si="68"/>
        <v>1</v>
      </c>
      <c r="K309" s="60" t="s">
        <v>64</v>
      </c>
      <c r="L309" s="60" t="s">
        <v>7</v>
      </c>
      <c r="M309" s="71"/>
      <c r="N309" s="57"/>
      <c r="O309" s="57"/>
      <c r="P309" s="61"/>
      <c r="Q309" s="57"/>
      <c r="R309" s="57"/>
      <c r="S309" s="61"/>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62"/>
      <c r="AV309" s="62"/>
      <c r="AW309" s="62"/>
      <c r="AX309" s="62"/>
      <c r="AY309" s="62"/>
      <c r="AZ309" s="62"/>
      <c r="BA309" s="72">
        <f t="shared" si="64"/>
        <v>13315</v>
      </c>
      <c r="BB309" s="73">
        <f t="shared" si="69"/>
        <v>13315</v>
      </c>
      <c r="BC309" s="74" t="str">
        <f t="shared" si="70"/>
        <v>INR  Thirteen Thousand Three Hundred &amp; Fifteen  Only</v>
      </c>
      <c r="BD309" s="75"/>
      <c r="BE309" s="81">
        <v>13315</v>
      </c>
      <c r="BF309" s="81"/>
      <c r="BG309" s="81"/>
      <c r="HF309" s="22"/>
      <c r="HG309" s="22"/>
      <c r="HH309" s="22"/>
      <c r="HI309" s="22"/>
      <c r="HJ309" s="22"/>
    </row>
    <row r="310" spans="1:218" s="21" customFormat="1" ht="31.5" customHeight="1">
      <c r="A310" s="65">
        <v>298</v>
      </c>
      <c r="B310" s="66" t="s">
        <v>666</v>
      </c>
      <c r="C310" s="63" t="s">
        <v>667</v>
      </c>
      <c r="D310" s="67">
        <v>6</v>
      </c>
      <c r="E310" s="68" t="s">
        <v>645</v>
      </c>
      <c r="F310" s="69">
        <v>2850</v>
      </c>
      <c r="G310" s="57"/>
      <c r="H310" s="70"/>
      <c r="I310" s="58" t="s">
        <v>40</v>
      </c>
      <c r="J310" s="59">
        <f t="shared" si="68"/>
        <v>1</v>
      </c>
      <c r="K310" s="60" t="s">
        <v>64</v>
      </c>
      <c r="L310" s="60" t="s">
        <v>7</v>
      </c>
      <c r="M310" s="71"/>
      <c r="N310" s="57"/>
      <c r="O310" s="57"/>
      <c r="P310" s="61"/>
      <c r="Q310" s="57"/>
      <c r="R310" s="57"/>
      <c r="S310" s="61"/>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72">
        <f t="shared" si="64"/>
        <v>17100</v>
      </c>
      <c r="BB310" s="73">
        <f t="shared" si="69"/>
        <v>17100</v>
      </c>
      <c r="BC310" s="74" t="str">
        <f t="shared" si="70"/>
        <v>INR  Seventeen Thousand One Hundred    Only</v>
      </c>
      <c r="BD310" s="75"/>
      <c r="BE310" s="81">
        <v>2850</v>
      </c>
      <c r="BF310" s="81"/>
      <c r="BG310" s="81"/>
      <c r="HF310" s="22"/>
      <c r="HG310" s="22"/>
      <c r="HH310" s="22"/>
      <c r="HI310" s="22"/>
      <c r="HJ310" s="22"/>
    </row>
    <row r="311" spans="1:218" s="21" customFormat="1" ht="31.5" customHeight="1">
      <c r="A311" s="32">
        <v>299</v>
      </c>
      <c r="B311" s="66" t="s">
        <v>668</v>
      </c>
      <c r="C311" s="63" t="s">
        <v>669</v>
      </c>
      <c r="D311" s="67">
        <v>2000</v>
      </c>
      <c r="E311" s="68" t="s">
        <v>247</v>
      </c>
      <c r="F311" s="69">
        <v>63.55</v>
      </c>
      <c r="G311" s="57"/>
      <c r="H311" s="70"/>
      <c r="I311" s="58" t="s">
        <v>40</v>
      </c>
      <c r="J311" s="59">
        <f t="shared" si="68"/>
        <v>1</v>
      </c>
      <c r="K311" s="60" t="s">
        <v>64</v>
      </c>
      <c r="L311" s="60" t="s">
        <v>7</v>
      </c>
      <c r="M311" s="71"/>
      <c r="N311" s="57"/>
      <c r="O311" s="57"/>
      <c r="P311" s="61"/>
      <c r="Q311" s="57"/>
      <c r="R311" s="57"/>
      <c r="S311" s="61"/>
      <c r="T311" s="62"/>
      <c r="U311" s="62"/>
      <c r="V311" s="62"/>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62"/>
      <c r="AU311" s="62"/>
      <c r="AV311" s="62"/>
      <c r="AW311" s="62"/>
      <c r="AX311" s="62"/>
      <c r="AY311" s="62"/>
      <c r="AZ311" s="62"/>
      <c r="BA311" s="72">
        <f t="shared" si="64"/>
        <v>127100</v>
      </c>
      <c r="BB311" s="73">
        <f t="shared" si="69"/>
        <v>127100</v>
      </c>
      <c r="BC311" s="74" t="str">
        <f t="shared" si="70"/>
        <v>INR  One Lakh Twenty Seven Thousand One Hundred    Only</v>
      </c>
      <c r="BD311" s="75"/>
      <c r="BE311" s="81">
        <v>63.55</v>
      </c>
      <c r="BF311" s="81"/>
      <c r="BG311" s="81"/>
      <c r="HF311" s="22"/>
      <c r="HG311" s="22"/>
      <c r="HH311" s="22"/>
      <c r="HI311" s="22"/>
      <c r="HJ311" s="22"/>
    </row>
    <row r="312" spans="1:218" s="21" customFormat="1" ht="31.5" customHeight="1">
      <c r="A312" s="65">
        <v>300</v>
      </c>
      <c r="B312" s="66" t="s">
        <v>670</v>
      </c>
      <c r="C312" s="63" t="s">
        <v>671</v>
      </c>
      <c r="D312" s="67">
        <v>2000</v>
      </c>
      <c r="E312" s="68" t="s">
        <v>247</v>
      </c>
      <c r="F312" s="69">
        <v>51</v>
      </c>
      <c r="G312" s="57"/>
      <c r="H312" s="70"/>
      <c r="I312" s="58" t="s">
        <v>40</v>
      </c>
      <c r="J312" s="59">
        <f t="shared" si="68"/>
        <v>1</v>
      </c>
      <c r="K312" s="60" t="s">
        <v>64</v>
      </c>
      <c r="L312" s="60" t="s">
        <v>7</v>
      </c>
      <c r="M312" s="71"/>
      <c r="N312" s="57"/>
      <c r="O312" s="57"/>
      <c r="P312" s="61"/>
      <c r="Q312" s="57"/>
      <c r="R312" s="57"/>
      <c r="S312" s="61"/>
      <c r="T312" s="62"/>
      <c r="U312" s="62"/>
      <c r="V312" s="6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2"/>
      <c r="AS312" s="62"/>
      <c r="AT312" s="62"/>
      <c r="AU312" s="62"/>
      <c r="AV312" s="62"/>
      <c r="AW312" s="62"/>
      <c r="AX312" s="62"/>
      <c r="AY312" s="62"/>
      <c r="AZ312" s="62"/>
      <c r="BA312" s="72">
        <f t="shared" si="64"/>
        <v>102000</v>
      </c>
      <c r="BB312" s="73">
        <f t="shared" si="69"/>
        <v>102000</v>
      </c>
      <c r="BC312" s="74" t="str">
        <f t="shared" si="70"/>
        <v>INR  One Lakh Two Thousand    Only</v>
      </c>
      <c r="BD312" s="75"/>
      <c r="BE312" s="81">
        <v>51</v>
      </c>
      <c r="BF312" s="81"/>
      <c r="BG312" s="81"/>
      <c r="HF312" s="22"/>
      <c r="HG312" s="22"/>
      <c r="HH312" s="22"/>
      <c r="HI312" s="22"/>
      <c r="HJ312" s="22"/>
    </row>
    <row r="313" spans="1:218" s="21" customFormat="1" ht="35.25" customHeight="1">
      <c r="A313" s="32">
        <v>301</v>
      </c>
      <c r="B313" s="66" t="s">
        <v>672</v>
      </c>
      <c r="C313" s="63" t="s">
        <v>673</v>
      </c>
      <c r="D313" s="67">
        <v>1000</v>
      </c>
      <c r="E313" s="68" t="s">
        <v>247</v>
      </c>
      <c r="F313" s="69">
        <v>96</v>
      </c>
      <c r="G313" s="57"/>
      <c r="H313" s="70"/>
      <c r="I313" s="58" t="s">
        <v>40</v>
      </c>
      <c r="J313" s="59">
        <f t="shared" si="68"/>
        <v>1</v>
      </c>
      <c r="K313" s="60" t="s">
        <v>64</v>
      </c>
      <c r="L313" s="60" t="s">
        <v>7</v>
      </c>
      <c r="M313" s="71"/>
      <c r="N313" s="57"/>
      <c r="O313" s="57"/>
      <c r="P313" s="61"/>
      <c r="Q313" s="57"/>
      <c r="R313" s="57"/>
      <c r="S313" s="61"/>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72">
        <f t="shared" si="64"/>
        <v>96000</v>
      </c>
      <c r="BB313" s="73">
        <f t="shared" si="69"/>
        <v>96000</v>
      </c>
      <c r="BC313" s="74" t="str">
        <f t="shared" si="70"/>
        <v>INR  Ninety Six Thousand    Only</v>
      </c>
      <c r="BD313" s="75"/>
      <c r="BE313" s="81">
        <v>96</v>
      </c>
      <c r="BF313" s="81"/>
      <c r="BG313" s="81"/>
      <c r="HF313" s="22"/>
      <c r="HG313" s="22"/>
      <c r="HH313" s="22"/>
      <c r="HI313" s="22"/>
      <c r="HJ313" s="22"/>
    </row>
    <row r="314" spans="1:218" s="21" customFormat="1" ht="33.75" customHeight="1">
      <c r="A314" s="65">
        <v>302</v>
      </c>
      <c r="B314" s="66" t="s">
        <v>674</v>
      </c>
      <c r="C314" s="63" t="s">
        <v>675</v>
      </c>
      <c r="D314" s="67">
        <v>1000</v>
      </c>
      <c r="E314" s="68" t="s">
        <v>247</v>
      </c>
      <c r="F314" s="69">
        <v>148.8</v>
      </c>
      <c r="G314" s="57"/>
      <c r="H314" s="70"/>
      <c r="I314" s="58" t="s">
        <v>40</v>
      </c>
      <c r="J314" s="59">
        <f t="shared" si="68"/>
        <v>1</v>
      </c>
      <c r="K314" s="60" t="s">
        <v>64</v>
      </c>
      <c r="L314" s="60" t="s">
        <v>7</v>
      </c>
      <c r="M314" s="71"/>
      <c r="N314" s="57"/>
      <c r="O314" s="57"/>
      <c r="P314" s="61"/>
      <c r="Q314" s="57"/>
      <c r="R314" s="57"/>
      <c r="S314" s="61"/>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72">
        <f t="shared" si="64"/>
        <v>148800</v>
      </c>
      <c r="BB314" s="73">
        <f t="shared" si="69"/>
        <v>148800</v>
      </c>
      <c r="BC314" s="74" t="str">
        <f t="shared" si="70"/>
        <v>INR  One Lakh Forty Eight Thousand Eight Hundred    Only</v>
      </c>
      <c r="BD314" s="75"/>
      <c r="BE314" s="81">
        <v>148.8</v>
      </c>
      <c r="BF314" s="81"/>
      <c r="BG314" s="81"/>
      <c r="HF314" s="22"/>
      <c r="HG314" s="22"/>
      <c r="HH314" s="22"/>
      <c r="HI314" s="22"/>
      <c r="HJ314" s="22"/>
    </row>
    <row r="315" spans="1:218" s="21" customFormat="1" ht="34.5" customHeight="1">
      <c r="A315" s="32">
        <v>303</v>
      </c>
      <c r="B315" s="66" t="s">
        <v>676</v>
      </c>
      <c r="C315" s="63" t="s">
        <v>677</v>
      </c>
      <c r="D315" s="67">
        <v>2</v>
      </c>
      <c r="E315" s="68" t="s">
        <v>645</v>
      </c>
      <c r="F315" s="69">
        <v>1150</v>
      </c>
      <c r="G315" s="57"/>
      <c r="H315" s="70"/>
      <c r="I315" s="58" t="s">
        <v>40</v>
      </c>
      <c r="J315" s="59">
        <f t="shared" si="68"/>
        <v>1</v>
      </c>
      <c r="K315" s="60" t="s">
        <v>64</v>
      </c>
      <c r="L315" s="60" t="s">
        <v>7</v>
      </c>
      <c r="M315" s="71"/>
      <c r="N315" s="57"/>
      <c r="O315" s="57"/>
      <c r="P315" s="61"/>
      <c r="Q315" s="57"/>
      <c r="R315" s="57"/>
      <c r="S315" s="61"/>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72">
        <f t="shared" si="64"/>
        <v>2300</v>
      </c>
      <c r="BB315" s="73">
        <f t="shared" si="69"/>
        <v>2300</v>
      </c>
      <c r="BC315" s="74" t="str">
        <f t="shared" si="70"/>
        <v>INR  Two Thousand Three Hundred    Only</v>
      </c>
      <c r="BD315" s="75"/>
      <c r="BE315" s="81">
        <v>1150</v>
      </c>
      <c r="BF315" s="81"/>
      <c r="BG315" s="81"/>
      <c r="HF315" s="22"/>
      <c r="HG315" s="22"/>
      <c r="HH315" s="22"/>
      <c r="HI315" s="22"/>
      <c r="HJ315" s="22"/>
    </row>
    <row r="316" spans="1:218" s="21" customFormat="1" ht="34.5" customHeight="1">
      <c r="A316" s="65">
        <v>304</v>
      </c>
      <c r="B316" s="66" t="s">
        <v>678</v>
      </c>
      <c r="C316" s="63" t="s">
        <v>679</v>
      </c>
      <c r="D316" s="67">
        <v>5</v>
      </c>
      <c r="E316" s="68" t="s">
        <v>645</v>
      </c>
      <c r="F316" s="69">
        <v>750</v>
      </c>
      <c r="G316" s="57"/>
      <c r="H316" s="70"/>
      <c r="I316" s="58" t="s">
        <v>40</v>
      </c>
      <c r="J316" s="59">
        <f t="shared" si="68"/>
        <v>1</v>
      </c>
      <c r="K316" s="60" t="s">
        <v>64</v>
      </c>
      <c r="L316" s="60" t="s">
        <v>7</v>
      </c>
      <c r="M316" s="71"/>
      <c r="N316" s="57"/>
      <c r="O316" s="57"/>
      <c r="P316" s="61"/>
      <c r="Q316" s="57"/>
      <c r="R316" s="57"/>
      <c r="S316" s="61"/>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72">
        <f t="shared" si="64"/>
        <v>3750</v>
      </c>
      <c r="BB316" s="73">
        <f t="shared" si="69"/>
        <v>3750</v>
      </c>
      <c r="BC316" s="74" t="str">
        <f t="shared" si="70"/>
        <v>INR  Three Thousand Seven Hundred &amp; Fifty  Only</v>
      </c>
      <c r="BD316" s="75"/>
      <c r="BE316" s="81">
        <v>750</v>
      </c>
      <c r="BF316" s="81"/>
      <c r="BG316" s="81"/>
      <c r="HF316" s="22"/>
      <c r="HG316" s="22"/>
      <c r="HH316" s="22"/>
      <c r="HI316" s="22"/>
      <c r="HJ316" s="22"/>
    </row>
    <row r="317" spans="1:218" s="21" customFormat="1" ht="36" customHeight="1">
      <c r="A317" s="32">
        <v>305</v>
      </c>
      <c r="B317" s="66" t="s">
        <v>680</v>
      </c>
      <c r="C317" s="63" t="s">
        <v>681</v>
      </c>
      <c r="D317" s="67">
        <v>1</v>
      </c>
      <c r="E317" s="68" t="s">
        <v>645</v>
      </c>
      <c r="F317" s="69">
        <v>39640</v>
      </c>
      <c r="G317" s="57"/>
      <c r="H317" s="70"/>
      <c r="I317" s="58" t="s">
        <v>40</v>
      </c>
      <c r="J317" s="59">
        <f t="shared" si="68"/>
        <v>1</v>
      </c>
      <c r="K317" s="60" t="s">
        <v>64</v>
      </c>
      <c r="L317" s="60" t="s">
        <v>7</v>
      </c>
      <c r="M317" s="71"/>
      <c r="N317" s="57"/>
      <c r="O317" s="57"/>
      <c r="P317" s="61"/>
      <c r="Q317" s="57"/>
      <c r="R317" s="57"/>
      <c r="S317" s="61"/>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72">
        <f t="shared" si="64"/>
        <v>39640</v>
      </c>
      <c r="BB317" s="73">
        <f t="shared" si="69"/>
        <v>39640</v>
      </c>
      <c r="BC317" s="74" t="str">
        <f t="shared" si="70"/>
        <v>INR  Thirty Nine Thousand Six Hundred &amp; Forty  Only</v>
      </c>
      <c r="BD317" s="75"/>
      <c r="BE317" s="81">
        <v>39640</v>
      </c>
      <c r="BF317" s="81"/>
      <c r="BG317" s="81"/>
      <c r="HF317" s="22"/>
      <c r="HG317" s="22"/>
      <c r="HH317" s="22"/>
      <c r="HI317" s="22"/>
      <c r="HJ317" s="22"/>
    </row>
    <row r="318" spans="1:218" s="21" customFormat="1" ht="34.5" customHeight="1">
      <c r="A318" s="65">
        <v>306</v>
      </c>
      <c r="B318" s="66" t="s">
        <v>682</v>
      </c>
      <c r="C318" s="63" t="s">
        <v>683</v>
      </c>
      <c r="D318" s="67">
        <v>5</v>
      </c>
      <c r="E318" s="68" t="s">
        <v>645</v>
      </c>
      <c r="F318" s="69">
        <v>6290</v>
      </c>
      <c r="G318" s="57"/>
      <c r="H318" s="70"/>
      <c r="I318" s="58" t="s">
        <v>40</v>
      </c>
      <c r="J318" s="59">
        <f t="shared" si="68"/>
        <v>1</v>
      </c>
      <c r="K318" s="60" t="s">
        <v>64</v>
      </c>
      <c r="L318" s="60" t="s">
        <v>7</v>
      </c>
      <c r="M318" s="71"/>
      <c r="N318" s="57"/>
      <c r="O318" s="57"/>
      <c r="P318" s="61"/>
      <c r="Q318" s="57"/>
      <c r="R318" s="57"/>
      <c r="S318" s="61"/>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2"/>
      <c r="AS318" s="62"/>
      <c r="AT318" s="62"/>
      <c r="AU318" s="62"/>
      <c r="AV318" s="62"/>
      <c r="AW318" s="62"/>
      <c r="AX318" s="62"/>
      <c r="AY318" s="62"/>
      <c r="AZ318" s="62"/>
      <c r="BA318" s="72">
        <f t="shared" si="64"/>
        <v>31450</v>
      </c>
      <c r="BB318" s="73">
        <f t="shared" si="69"/>
        <v>31450</v>
      </c>
      <c r="BC318" s="74" t="str">
        <f t="shared" si="70"/>
        <v>INR  Thirty One Thousand Four Hundred &amp; Fifty  Only</v>
      </c>
      <c r="BD318" s="75"/>
      <c r="BE318" s="81">
        <v>6290</v>
      </c>
      <c r="BF318" s="81"/>
      <c r="BG318" s="81"/>
      <c r="HF318" s="22"/>
      <c r="HG318" s="22"/>
      <c r="HH318" s="22"/>
      <c r="HI318" s="22"/>
      <c r="HJ318" s="22"/>
    </row>
    <row r="319" spans="1:218" s="21" customFormat="1" ht="38.25" customHeight="1">
      <c r="A319" s="32">
        <v>307</v>
      </c>
      <c r="B319" s="66" t="s">
        <v>684</v>
      </c>
      <c r="C319" s="63" t="s">
        <v>685</v>
      </c>
      <c r="D319" s="67">
        <v>5</v>
      </c>
      <c r="E319" s="68" t="s">
        <v>645</v>
      </c>
      <c r="F319" s="69">
        <v>9204</v>
      </c>
      <c r="G319" s="57"/>
      <c r="H319" s="70"/>
      <c r="I319" s="58" t="s">
        <v>40</v>
      </c>
      <c r="J319" s="59">
        <f t="shared" si="68"/>
        <v>1</v>
      </c>
      <c r="K319" s="60" t="s">
        <v>64</v>
      </c>
      <c r="L319" s="60" t="s">
        <v>7</v>
      </c>
      <c r="M319" s="71"/>
      <c r="N319" s="57"/>
      <c r="O319" s="57"/>
      <c r="P319" s="61"/>
      <c r="Q319" s="57"/>
      <c r="R319" s="57"/>
      <c r="S319" s="61"/>
      <c r="T319" s="62"/>
      <c r="U319" s="62"/>
      <c r="V319" s="62"/>
      <c r="W319" s="62"/>
      <c r="X319" s="62"/>
      <c r="Y319" s="62"/>
      <c r="Z319" s="62"/>
      <c r="AA319" s="62"/>
      <c r="AB319" s="62"/>
      <c r="AC319" s="62"/>
      <c r="AD319" s="62"/>
      <c r="AE319" s="62"/>
      <c r="AF319" s="62"/>
      <c r="AG319" s="62"/>
      <c r="AH319" s="62"/>
      <c r="AI319" s="62"/>
      <c r="AJ319" s="62"/>
      <c r="AK319" s="62"/>
      <c r="AL319" s="62"/>
      <c r="AM319" s="62"/>
      <c r="AN319" s="62"/>
      <c r="AO319" s="62"/>
      <c r="AP319" s="62"/>
      <c r="AQ319" s="62"/>
      <c r="AR319" s="62"/>
      <c r="AS319" s="62"/>
      <c r="AT319" s="62"/>
      <c r="AU319" s="62"/>
      <c r="AV319" s="62"/>
      <c r="AW319" s="62"/>
      <c r="AX319" s="62"/>
      <c r="AY319" s="62"/>
      <c r="AZ319" s="62"/>
      <c r="BA319" s="72">
        <f t="shared" si="64"/>
        <v>46020</v>
      </c>
      <c r="BB319" s="73">
        <f t="shared" si="69"/>
        <v>46020</v>
      </c>
      <c r="BC319" s="74" t="str">
        <f t="shared" si="70"/>
        <v>INR  Forty Six Thousand  &amp;Twenty  Only</v>
      </c>
      <c r="BD319" s="75"/>
      <c r="BE319" s="81">
        <v>9204</v>
      </c>
      <c r="BF319" s="81"/>
      <c r="BG319" s="81"/>
      <c r="HF319" s="22"/>
      <c r="HG319" s="22"/>
      <c r="HH319" s="22"/>
      <c r="HI319" s="22"/>
      <c r="HJ319" s="22"/>
    </row>
    <row r="320" spans="1:218" s="21" customFormat="1" ht="35.25" customHeight="1">
      <c r="A320" s="65">
        <v>308</v>
      </c>
      <c r="B320" s="66" t="s">
        <v>686</v>
      </c>
      <c r="C320" s="63" t="s">
        <v>687</v>
      </c>
      <c r="D320" s="67">
        <v>2</v>
      </c>
      <c r="E320" s="68" t="s">
        <v>645</v>
      </c>
      <c r="F320" s="69">
        <v>10500</v>
      </c>
      <c r="G320" s="57"/>
      <c r="H320" s="70"/>
      <c r="I320" s="58" t="s">
        <v>40</v>
      </c>
      <c r="J320" s="59">
        <f t="shared" si="68"/>
        <v>1</v>
      </c>
      <c r="K320" s="60" t="s">
        <v>64</v>
      </c>
      <c r="L320" s="60" t="s">
        <v>7</v>
      </c>
      <c r="M320" s="71"/>
      <c r="N320" s="57"/>
      <c r="O320" s="57"/>
      <c r="P320" s="61"/>
      <c r="Q320" s="57"/>
      <c r="R320" s="57"/>
      <c r="S320" s="61"/>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c r="AW320" s="62"/>
      <c r="AX320" s="62"/>
      <c r="AY320" s="62"/>
      <c r="AZ320" s="62"/>
      <c r="BA320" s="72">
        <f t="shared" si="64"/>
        <v>21000</v>
      </c>
      <c r="BB320" s="73">
        <f t="shared" si="69"/>
        <v>21000</v>
      </c>
      <c r="BC320" s="74" t="str">
        <f t="shared" si="70"/>
        <v>INR  Twenty One Thousand    Only</v>
      </c>
      <c r="BD320" s="75"/>
      <c r="BE320" s="81">
        <v>10500</v>
      </c>
      <c r="BF320" s="81"/>
      <c r="BG320" s="81"/>
      <c r="HF320" s="22"/>
      <c r="HG320" s="22"/>
      <c r="HH320" s="22"/>
      <c r="HI320" s="22"/>
      <c r="HJ320" s="22"/>
    </row>
    <row r="321" spans="1:218" s="21" customFormat="1" ht="31.5" customHeight="1">
      <c r="A321" s="32">
        <v>309</v>
      </c>
      <c r="B321" s="66" t="s">
        <v>688</v>
      </c>
      <c r="C321" s="63" t="s">
        <v>689</v>
      </c>
      <c r="D321" s="67">
        <v>2</v>
      </c>
      <c r="E321" s="68" t="s">
        <v>645</v>
      </c>
      <c r="F321" s="69">
        <v>8200</v>
      </c>
      <c r="G321" s="57"/>
      <c r="H321" s="70"/>
      <c r="I321" s="58" t="s">
        <v>40</v>
      </c>
      <c r="J321" s="59">
        <f t="shared" si="68"/>
        <v>1</v>
      </c>
      <c r="K321" s="60" t="s">
        <v>64</v>
      </c>
      <c r="L321" s="60" t="s">
        <v>7</v>
      </c>
      <c r="M321" s="71"/>
      <c r="N321" s="57"/>
      <c r="O321" s="57"/>
      <c r="P321" s="61"/>
      <c r="Q321" s="57"/>
      <c r="R321" s="57"/>
      <c r="S321" s="61"/>
      <c r="T321" s="62"/>
      <c r="U321" s="62"/>
      <c r="V321" s="62"/>
      <c r="W321" s="62"/>
      <c r="X321" s="62"/>
      <c r="Y321" s="62"/>
      <c r="Z321" s="62"/>
      <c r="AA321" s="62"/>
      <c r="AB321" s="62"/>
      <c r="AC321" s="62"/>
      <c r="AD321" s="62"/>
      <c r="AE321" s="62"/>
      <c r="AF321" s="62"/>
      <c r="AG321" s="62"/>
      <c r="AH321" s="62"/>
      <c r="AI321" s="62"/>
      <c r="AJ321" s="62"/>
      <c r="AK321" s="62"/>
      <c r="AL321" s="62"/>
      <c r="AM321" s="62"/>
      <c r="AN321" s="62"/>
      <c r="AO321" s="62"/>
      <c r="AP321" s="62"/>
      <c r="AQ321" s="62"/>
      <c r="AR321" s="62"/>
      <c r="AS321" s="62"/>
      <c r="AT321" s="62"/>
      <c r="AU321" s="62"/>
      <c r="AV321" s="62"/>
      <c r="AW321" s="62"/>
      <c r="AX321" s="62"/>
      <c r="AY321" s="62"/>
      <c r="AZ321" s="62"/>
      <c r="BA321" s="72">
        <f t="shared" si="64"/>
        <v>16400</v>
      </c>
      <c r="BB321" s="73">
        <f t="shared" si="69"/>
        <v>16400</v>
      </c>
      <c r="BC321" s="74" t="str">
        <f t="shared" si="70"/>
        <v>INR  Sixteen Thousand Four Hundred    Only</v>
      </c>
      <c r="BD321" s="75"/>
      <c r="BE321" s="81">
        <v>8200</v>
      </c>
      <c r="BF321" s="81"/>
      <c r="BG321" s="81"/>
      <c r="HF321" s="22"/>
      <c r="HG321" s="22"/>
      <c r="HH321" s="22"/>
      <c r="HI321" s="22"/>
      <c r="HJ321" s="22"/>
    </row>
    <row r="322" spans="1:218" s="21" customFormat="1" ht="35.25" customHeight="1">
      <c r="A322" s="65">
        <v>310</v>
      </c>
      <c r="B322" s="66" t="s">
        <v>690</v>
      </c>
      <c r="C322" s="63" t="s">
        <v>691</v>
      </c>
      <c r="D322" s="67">
        <v>1500</v>
      </c>
      <c r="E322" s="68" t="s">
        <v>247</v>
      </c>
      <c r="F322" s="69">
        <v>48</v>
      </c>
      <c r="G322" s="57"/>
      <c r="H322" s="70"/>
      <c r="I322" s="58" t="s">
        <v>40</v>
      </c>
      <c r="J322" s="59">
        <f t="shared" si="68"/>
        <v>1</v>
      </c>
      <c r="K322" s="60" t="s">
        <v>64</v>
      </c>
      <c r="L322" s="60" t="s">
        <v>7</v>
      </c>
      <c r="M322" s="71"/>
      <c r="N322" s="57"/>
      <c r="O322" s="57"/>
      <c r="P322" s="61"/>
      <c r="Q322" s="57"/>
      <c r="R322" s="57"/>
      <c r="S322" s="61"/>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62"/>
      <c r="AV322" s="62"/>
      <c r="AW322" s="62"/>
      <c r="AX322" s="62"/>
      <c r="AY322" s="62"/>
      <c r="AZ322" s="62"/>
      <c r="BA322" s="72">
        <f t="shared" si="64"/>
        <v>72000</v>
      </c>
      <c r="BB322" s="73">
        <f t="shared" si="69"/>
        <v>72000</v>
      </c>
      <c r="BC322" s="74" t="str">
        <f t="shared" si="70"/>
        <v>INR  Seventy Two Thousand    Only</v>
      </c>
      <c r="BD322" s="75"/>
      <c r="BE322" s="81">
        <v>48</v>
      </c>
      <c r="BF322" s="81"/>
      <c r="BG322" s="81"/>
      <c r="HF322" s="22"/>
      <c r="HG322" s="22"/>
      <c r="HH322" s="22"/>
      <c r="HI322" s="22"/>
      <c r="HJ322" s="22"/>
    </row>
    <row r="323" spans="1:218" s="21" customFormat="1" ht="34.5" customHeight="1">
      <c r="A323" s="32">
        <v>311</v>
      </c>
      <c r="B323" s="66" t="s">
        <v>692</v>
      </c>
      <c r="C323" s="63" t="s">
        <v>693</v>
      </c>
      <c r="D323" s="67">
        <v>2500</v>
      </c>
      <c r="E323" s="68" t="s">
        <v>247</v>
      </c>
      <c r="F323" s="69">
        <v>26</v>
      </c>
      <c r="G323" s="57"/>
      <c r="H323" s="70"/>
      <c r="I323" s="58" t="s">
        <v>40</v>
      </c>
      <c r="J323" s="59">
        <f t="shared" si="68"/>
        <v>1</v>
      </c>
      <c r="K323" s="60" t="s">
        <v>64</v>
      </c>
      <c r="L323" s="60" t="s">
        <v>7</v>
      </c>
      <c r="M323" s="71"/>
      <c r="N323" s="57"/>
      <c r="O323" s="57"/>
      <c r="P323" s="61"/>
      <c r="Q323" s="57"/>
      <c r="R323" s="57"/>
      <c r="S323" s="61"/>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62"/>
      <c r="AU323" s="62"/>
      <c r="AV323" s="62"/>
      <c r="AW323" s="62"/>
      <c r="AX323" s="62"/>
      <c r="AY323" s="62"/>
      <c r="AZ323" s="62"/>
      <c r="BA323" s="72">
        <f t="shared" si="64"/>
        <v>65000</v>
      </c>
      <c r="BB323" s="73">
        <f t="shared" si="69"/>
        <v>65000</v>
      </c>
      <c r="BC323" s="74" t="str">
        <f t="shared" si="70"/>
        <v>INR  Sixty Five Thousand    Only</v>
      </c>
      <c r="BD323" s="75"/>
      <c r="BE323" s="81">
        <v>26</v>
      </c>
      <c r="BF323" s="81"/>
      <c r="BG323" s="81"/>
      <c r="HF323" s="22"/>
      <c r="HG323" s="22"/>
      <c r="HH323" s="22"/>
      <c r="HI323" s="22"/>
      <c r="HJ323" s="22"/>
    </row>
    <row r="324" spans="1:218" s="21" customFormat="1" ht="27.75" customHeight="1">
      <c r="A324" s="65">
        <v>312</v>
      </c>
      <c r="B324" s="66" t="s">
        <v>694</v>
      </c>
      <c r="C324" s="63" t="s">
        <v>695</v>
      </c>
      <c r="D324" s="67">
        <v>1</v>
      </c>
      <c r="E324" s="68" t="s">
        <v>696</v>
      </c>
      <c r="F324" s="69">
        <v>10000</v>
      </c>
      <c r="G324" s="57"/>
      <c r="H324" s="70"/>
      <c r="I324" s="58" t="s">
        <v>40</v>
      </c>
      <c r="J324" s="59">
        <f t="shared" si="68"/>
        <v>1</v>
      </c>
      <c r="K324" s="60" t="s">
        <v>64</v>
      </c>
      <c r="L324" s="60" t="s">
        <v>7</v>
      </c>
      <c r="M324" s="71"/>
      <c r="N324" s="57"/>
      <c r="O324" s="57"/>
      <c r="P324" s="61"/>
      <c r="Q324" s="57"/>
      <c r="R324" s="57"/>
      <c r="S324" s="61"/>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62"/>
      <c r="AU324" s="62"/>
      <c r="AV324" s="62"/>
      <c r="AW324" s="62"/>
      <c r="AX324" s="62"/>
      <c r="AY324" s="62"/>
      <c r="AZ324" s="62"/>
      <c r="BA324" s="72">
        <f t="shared" si="64"/>
        <v>10000</v>
      </c>
      <c r="BB324" s="73">
        <f t="shared" si="69"/>
        <v>10000</v>
      </c>
      <c r="BC324" s="74" t="str">
        <f t="shared" si="70"/>
        <v>INR  Ten Thousand    Only</v>
      </c>
      <c r="BD324" s="75"/>
      <c r="BE324" s="81">
        <v>10000</v>
      </c>
      <c r="BF324" s="81"/>
      <c r="BG324" s="81"/>
      <c r="HF324" s="22"/>
      <c r="HG324" s="22"/>
      <c r="HH324" s="22"/>
      <c r="HI324" s="22"/>
      <c r="HJ324" s="22"/>
    </row>
    <row r="325" spans="1:218" s="21" customFormat="1" ht="33" customHeight="1">
      <c r="A325" s="32">
        <v>313</v>
      </c>
      <c r="B325" s="66" t="s">
        <v>697</v>
      </c>
      <c r="C325" s="63" t="s">
        <v>698</v>
      </c>
      <c r="D325" s="67">
        <v>1</v>
      </c>
      <c r="E325" s="68" t="s">
        <v>699</v>
      </c>
      <c r="F325" s="69">
        <v>38000</v>
      </c>
      <c r="G325" s="57"/>
      <c r="H325" s="70"/>
      <c r="I325" s="58" t="s">
        <v>40</v>
      </c>
      <c r="J325" s="59">
        <f t="shared" si="68"/>
        <v>1</v>
      </c>
      <c r="K325" s="60" t="s">
        <v>64</v>
      </c>
      <c r="L325" s="60" t="s">
        <v>7</v>
      </c>
      <c r="M325" s="71"/>
      <c r="N325" s="57"/>
      <c r="O325" s="57"/>
      <c r="P325" s="61"/>
      <c r="Q325" s="57"/>
      <c r="R325" s="57"/>
      <c r="S325" s="61"/>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72">
        <f t="shared" si="64"/>
        <v>38000</v>
      </c>
      <c r="BB325" s="73">
        <f t="shared" si="69"/>
        <v>38000</v>
      </c>
      <c r="BC325" s="74" t="str">
        <f t="shared" si="70"/>
        <v>INR  Thirty Eight Thousand    Only</v>
      </c>
      <c r="BD325" s="75"/>
      <c r="BE325" s="81">
        <v>38000</v>
      </c>
      <c r="BF325" s="81"/>
      <c r="BG325" s="81"/>
      <c r="HF325" s="22"/>
      <c r="HG325" s="22"/>
      <c r="HH325" s="22"/>
      <c r="HI325" s="22"/>
      <c r="HJ325" s="22"/>
    </row>
    <row r="326" spans="1:55" ht="42.75">
      <c r="A326" s="39" t="s">
        <v>62</v>
      </c>
      <c r="B326" s="40"/>
      <c r="C326" s="41"/>
      <c r="D326" s="42"/>
      <c r="E326" s="42"/>
      <c r="F326" s="42"/>
      <c r="G326" s="42"/>
      <c r="H326" s="43"/>
      <c r="I326" s="43"/>
      <c r="J326" s="43"/>
      <c r="K326" s="43"/>
      <c r="L326" s="44"/>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64">
        <f>SUM(BA14:BA325)</f>
        <v>38371455.97360998</v>
      </c>
      <c r="BB326" s="55">
        <f>SUM(BB13:BB325)</f>
        <v>38371455.97360998</v>
      </c>
      <c r="BC326" s="38" t="str">
        <f>SpellNumber($E$2,BA326)</f>
        <v>INR  Three Crore Eighty Three Lakh Seventy One Thousand Four Hundred &amp; Fifty Five  and Paise Ninety Seven Only</v>
      </c>
    </row>
    <row r="327" spans="1:55" ht="18">
      <c r="A327" s="40" t="s">
        <v>66</v>
      </c>
      <c r="B327" s="45"/>
      <c r="C327" s="23"/>
      <c r="D327" s="46"/>
      <c r="E327" s="47" t="s">
        <v>69</v>
      </c>
      <c r="F327" s="48"/>
      <c r="G327" s="49"/>
      <c r="H327" s="24"/>
      <c r="I327" s="24"/>
      <c r="J327" s="24"/>
      <c r="K327" s="50"/>
      <c r="L327" s="51"/>
      <c r="M327" s="52"/>
      <c r="N327" s="25"/>
      <c r="O327" s="21"/>
      <c r="P327" s="21"/>
      <c r="Q327" s="21"/>
      <c r="R327" s="21"/>
      <c r="S327" s="21"/>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53">
        <f>IF(ISBLANK(F327),0,IF(E327="Excess (+)",ROUND(BA326+(BA326*F327),2),IF(E327="Less (-)",ROUND(BA326+(BA326*F327*(-1)),2),IF(E327="At Par",BA326,0))))</f>
        <v>0</v>
      </c>
      <c r="BB327" s="56">
        <f>ROUND(BA327,0)</f>
        <v>0</v>
      </c>
      <c r="BC327" s="38" t="str">
        <f>SpellNumber($E$2,BA327)</f>
        <v>INR Zero Only</v>
      </c>
    </row>
    <row r="328" spans="1:55" ht="18">
      <c r="A328" s="39" t="s">
        <v>65</v>
      </c>
      <c r="B328" s="39"/>
      <c r="C328" s="84" t="str">
        <f>SpellNumber($E$2,BA327)</f>
        <v>INR Zero Only</v>
      </c>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6"/>
    </row>
    <row r="329" spans="1:54" ht="15">
      <c r="A329" s="12"/>
      <c r="B329" s="12"/>
      <c r="N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B329" s="12"/>
    </row>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3" ht="15"/>
    <row r="2404" ht="15"/>
    <row r="2405" ht="15"/>
    <row r="2406" ht="15"/>
    <row r="2407" ht="15"/>
    <row r="2408" ht="15"/>
    <row r="2409" ht="15"/>
    <row r="2410" ht="15"/>
    <row r="2411" ht="15"/>
    <row r="2412" ht="15"/>
    <row r="2413" ht="15"/>
    <row r="2414" ht="15"/>
    <row r="2415" ht="15"/>
    <row r="2416" ht="15"/>
    <row r="2417" ht="15"/>
    <row r="2418" ht="15"/>
  </sheetData>
  <sheetProtection password="D9BE" sheet="1"/>
  <mergeCells count="8">
    <mergeCell ref="C328:BC328"/>
    <mergeCell ref="A9:BC9"/>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7">
      <formula1>IF(E327="Select",-1,IF(E327="At Par",0,0))</formula1>
      <formula2>IF(E327="Select",-1,IF(E327="At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7">
      <formula1>0</formula1>
      <formula2>IF(E327&lt;&gt;"Select",99.9,0)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7">
      <formula1>0</formula1>
      <formula2>99.9</formula2>
    </dataValidation>
    <dataValidation type="list" allowBlank="1" showInputMessage="1" showErrorMessage="1" sqref="E327">
      <formula1>"Select, Excess (+), Less (-)"</formula1>
    </dataValidation>
    <dataValidation type="decimal" allowBlank="1" showInputMessage="1" showErrorMessage="1" promptTitle="Quantity" prompt="Please enter the Quantity for this item. " errorTitle="Invalid Entry" error="Only Numeric Values are allowed. " sqref="F316 D316 D289 D107:D110 D76:D79 F169:F172 D169:D172 F138:F141 D138:D141 F231:F234 D231:D234 F200:F203 D200:D203 F45:F48 D45:D48 F13:F17 D13:D17 F107:F110 F284:F285 D284:D285 F76:F79 F289">
      <formula1>0</formula1>
      <formula2>999999999999999</formula2>
    </dataValidation>
    <dataValidation allowBlank="1" showInputMessage="1" showErrorMessage="1" promptTitle="Units" prompt="Please enter Units in text" sqref="E316 E289 E284:E285 E13"/>
    <dataValidation type="decimal" allowBlank="1" showInputMessage="1" showErrorMessage="1" promptTitle="Rate Entry" prompt="Please enter VAT charges in Rupees for this item. " errorTitle="Invaid Entry" error="Only Numeric Values are allowed. " sqref="M290:M325 M14:M283 M286:M288">
      <formula1>0</formula1>
      <formula2>999999999999999</formula2>
    </dataValidation>
    <dataValidation type="list" allowBlank="1" showInputMessage="1" showErrorMessage="1" sqref="L323 L32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formula1>"INR"</formula1>
    </dataValidation>
    <dataValidation type="list" allowBlank="1" showInputMessage="1" showErrorMessage="1" sqref="L311 L312 L313 L314 L315 L316 L317 L318 L319 L320 L321 L322 L325">
      <formula1>"INR"</formula1>
    </dataValidation>
    <dataValidation type="decimal" allowBlank="1" showInputMessage="1" showErrorMessage="1" promptTitle="Rate Entry" prompt="Please enter the Basic Price in Rupees for this item. " errorTitle="Invaid Entry" error="Only Numeric Values are allowed. " sqref="G13:H3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25">
      <formula1>0</formula1>
      <formula2>999999999999999</formula2>
    </dataValidation>
    <dataValidation allowBlank="1" showInputMessage="1" showErrorMessage="1" promptTitle="Addition / Deduction" prompt="Please Choose the correct One" sqref="J13:J325"/>
    <dataValidation type="list" allowBlank="1" showInputMessage="1" showErrorMessage="1" sqref="K13:K325">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showInputMessage="1" showErrorMessage="1" sqref="I13:I325">
      <formula1>"Excess(+), Less(-)"</formula1>
    </dataValidation>
    <dataValidation allowBlank="1" showInputMessage="1" showErrorMessage="1" promptTitle="Itemcode/Make" prompt="Please enter text" sqref="C13:C325"/>
    <dataValidation type="decimal" allowBlank="1" showInputMessage="1" showErrorMessage="1" errorTitle="Invalid Entry" error="Only Numeric Values are allowed. " sqref="A13:A325">
      <formula1>0</formula1>
      <formula2>999999999999999</formula2>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96" t="s">
        <v>3</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2019-02-15T08:11:14Z</cp:lastPrinted>
  <dcterms:created xsi:type="dcterms:W3CDTF">2009-01-30T06:42:42Z</dcterms:created>
  <dcterms:modified xsi:type="dcterms:W3CDTF">2019-11-20T05:56:11Z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