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<sst xmlns="http://schemas.openxmlformats.org/spreadsheetml/2006/main" count="2070" uniqueCount="702">
  <si>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</si>
  <si>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</si>
  <si>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</si>
  <si>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</si>
  <si>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</si>
  <si>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</si>
  <si>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</si>
  <si>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</si>
  <si>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</si>
  <si>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</si>
  <si>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</si>
  <si>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</si>
  <si>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</si>
  <si>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</si>
  <si>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</si>
  <si>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</si>
  <si>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</si>
  <si>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</si>
  <si>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</si>
  <si>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</si>
  <si>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</si>
  <si>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</si>
  <si>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</si>
  <si>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</si>
  <si>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</si>
  <si>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</si>
  <si>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</si>
  <si>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</si>
  <si>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</si>
  <si>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</si>
  <si>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</si>
  <si>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</si>
  <si>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</si>
  <si>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</si>
  <si>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</si>
  <si>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</si>
  <si>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</si>
  <si>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</si>
  <si>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</si>
  <si>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</si>
  <si>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</si>
  <si>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</si>
  <si>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</si>
  <si>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</si>
  <si>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</si>
  <si>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</si>
  <si>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</si>
  <si>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</si>
  <si>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</si>
  <si>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</si>
  <si>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</si>
  <si>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</si>
  <si>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</si>
  <si>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</si>
  <si>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</si>
  <si>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</si>
  <si>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</si>
  <si>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</si>
  <si>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</si>
  <si>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</si>
  <si>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</si>
  <si>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</si>
  <si>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</si>
  <si>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</si>
  <si>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</si>
  <si>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</si>
  <si>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</si>
  <si>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</si>
  <si>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</si>
  <si>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</si>
  <si>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</si>
  <si>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</si>
  <si>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</si>
  <si>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</si>
  <si>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</si>
  <si>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</si>
  <si>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</si>
  <si>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</si>
  <si>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</si>
  <si>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</si>
  <si>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</si>
  <si>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</si>
  <si>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</si>
  <si>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</si>
  <si>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</si>
  <si>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</si>
  <si>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</si>
  <si>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</si>
  <si>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</si>
  <si>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</si>
  <si>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</si>
  <si>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</si>
  <si>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</si>
  <si>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</si>
  <si>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</si>
  <si>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</si>
  <si>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</si>
  <si>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</si>
  <si>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</si>
  <si>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</si>
  <si>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</si>
  <si>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</si>
  <si>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</si>
  <si>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</si>
  <si>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</si>
  <si>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</si>
  <si>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</si>
  <si>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</si>
  <si>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</si>
  <si>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</si>
  <si>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</si>
  <si>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</si>
  <si>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SqM</t>
  </si>
  <si>
    <t>CuM.</t>
  </si>
  <si>
    <t>BI01010001010000000000000515BI0100001113</t>
  </si>
  <si>
    <t>BI01010001010000000000000515BI0100001114</t>
  </si>
  <si>
    <t>Civil works</t>
  </si>
  <si>
    <t>M.T.</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</si>
  <si>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</si>
  <si>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</si>
  <si>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</si>
  <si>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</si>
  <si>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</si>
  <si>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</si>
  <si>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</si>
  <si>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</si>
  <si>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</si>
  <si>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</si>
  <si>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</si>
  <si>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</si>
  <si>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</si>
  <si>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</si>
  <si>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</si>
  <si>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</si>
  <si>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</si>
  <si>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</si>
  <si>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</si>
  <si>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</si>
  <si>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</si>
  <si>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</si>
  <si>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</si>
  <si>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</si>
  <si>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</si>
  <si>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</si>
  <si>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</si>
  <si>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</si>
  <si>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</si>
  <si>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</si>
  <si>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</si>
  <si>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</si>
  <si>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</si>
  <si>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</si>
  <si>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</si>
  <si>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</si>
  <si>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</si>
  <si>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</si>
  <si>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</si>
  <si>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</si>
  <si>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</si>
  <si>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</si>
  <si>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</si>
  <si>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</si>
  <si>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</si>
  <si>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</si>
  <si>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</si>
  <si>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</si>
  <si>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</si>
  <si>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</si>
  <si>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</si>
  <si>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</si>
  <si>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</si>
  <si>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</si>
  <si>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</si>
  <si>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</si>
  <si>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</si>
  <si>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</si>
  <si>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</si>
  <si>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</si>
  <si>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</si>
  <si>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</si>
  <si>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</si>
  <si>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</si>
  <si>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</si>
  <si>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</si>
  <si>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</si>
  <si>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</si>
  <si>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</si>
  <si>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</si>
  <si>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</si>
  <si>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</si>
  <si>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</si>
  <si>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</si>
  <si>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</si>
  <si>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</si>
  <si>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</si>
  <si>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</si>
  <si>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</si>
  <si>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</si>
  <si>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</si>
  <si>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</si>
  <si>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</si>
  <si>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</si>
  <si>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</si>
  <si>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</si>
  <si>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</si>
  <si>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</si>
  <si>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</si>
  <si>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</si>
  <si>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</si>
  <si>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</si>
  <si>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</si>
  <si>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</si>
  <si>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</si>
  <si>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</si>
  <si>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</si>
  <si>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</si>
  <si>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</si>
  <si>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</si>
  <si>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</si>
  <si>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</si>
  <si>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</si>
  <si>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</si>
  <si>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</si>
  <si>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</si>
  <si>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</si>
  <si>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</si>
  <si>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</si>
  <si>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BI01010001010000000000000515BI0100001282</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</si>
  <si>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</si>
  <si>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t>
  </si>
  <si>
    <t>SqM.</t>
  </si>
  <si>
    <t>Mtr.</t>
  </si>
  <si>
    <t>Sqm</t>
  </si>
  <si>
    <t>Each</t>
  </si>
  <si>
    <t>Qntl</t>
  </si>
  <si>
    <t>Supplying, fitting and fixing 10 litre P.V.C. low-down cistern conforming to I.S. specification with P.V.C. fittings complete,C.I. brackets including two coats of painting to bracket etc.White</t>
  </si>
  <si>
    <t>mtr</t>
  </si>
  <si>
    <t>each</t>
  </si>
  <si>
    <t>item</t>
  </si>
  <si>
    <t>set</t>
  </si>
  <si>
    <t>pair</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</si>
  <si>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</si>
  <si>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</si>
  <si>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</si>
  <si>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</si>
  <si>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</si>
  <si>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</si>
  <si>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</si>
  <si>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</si>
  <si>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</si>
  <si>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</si>
  <si>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</si>
  <si>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</si>
  <si>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</si>
  <si>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</si>
  <si>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</si>
  <si>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</si>
  <si>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</si>
  <si>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</si>
  <si>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</si>
  <si>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</si>
  <si>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</si>
  <si>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</si>
  <si>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</si>
  <si>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(b)Depth of excavation for additional depth beyond 1,500 mm. and upto 3,000 mm. but not requiring shoring</t>
  </si>
  <si>
    <t>Single brick flat soling of picked jhama bricks including ramming and dressing bed to proper level, and filling joints with powered or local sand.</t>
  </si>
  <si>
    <t>Ordinary Cement concrete (mix 1:2:4) with graded stone chips (20 mm nominal size) excluding shuttering and reinforcement,if any, in ground floor as per relevant IS codes.
a) River bazree</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</si>
  <si>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</si>
  <si>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GROUND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</si>
  <si>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</si>
  <si>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</si>
  <si>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THIRD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</si>
  <si>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THIRD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</si>
  <si>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MUMTY
</t>
  </si>
  <si>
    <t>Brick work with 1st class bricks in cement mortar (1:4) 
(a) In foundation and plinth</t>
  </si>
  <si>
    <t>125 mm. thick brick work with 1st class bricks in cement mortar (1:4) in
 GROUND FLOOR</t>
  </si>
  <si>
    <t>125 mm. thick brick work with 1st class bricks in cement mortar (1:4) in
FIRST FLOOR</t>
  </si>
  <si>
    <t>125 mm. thick brick work with 1st class bricks in cement mortar (1:4) in
SECOND FLOOR</t>
  </si>
  <si>
    <t>125 mm. thick brick work with 1st class bricks in cement mortar (1:4) in
THIRD FLOOR</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</si>
  <si>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</si>
  <si>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Supplying and laying Polythene Sheet (150gm / sq.m.) over damp proof course or below flooring or roof terracing or in foundation or in foundation trenches.</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</si>
  <si>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</si>
  <si>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</si>
  <si>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</si>
  <si>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THIRD FLOOR</t>
  </si>
  <si>
    <t>Extra cost of labour for pre finish and pre moulded nosing to treads of steps,railing,window sil etc of kota stone.</t>
  </si>
  <si>
    <t>Rm</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</si>
  <si>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</si>
  <si>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</si>
  <si>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</si>
  <si>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</si>
  <si>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</si>
  <si>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</si>
  <si>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</si>
  <si>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THIRD FLOOR</t>
  </si>
  <si>
    <t>M.S.or W.I. Ornamental grill of approved design joints continuously welded with M.S, W.I. Flats and bars of windows, railing etc. fitted and fixed with necessary screws and lugs in ground floor.
(ii) Grill weighing above 10 Kg./sq.mtr and up to 16 Kg./sq. mtr
FIRST FLOOR</t>
  </si>
  <si>
    <t>M.S.or W.I. Ornamental grill of approved design joints continuously welded with M.S, W.I. Flats and bars of windows, railing etc. fitted and fixed with necessary screws and lugs in ground floor.
(ii) Grill weighing above 10 Kg./sq.mtr and up to 16 Kg./sq. mtr
 GROUND FLOOR</t>
  </si>
  <si>
    <t>M.S.or W.I. Ornamental grill of approved design joints continuously welded with M.S, W.I. Flats and bars of windows, railing etc. fitted and fixed with necessary screws and lugs in ground floor.
(ii) Grill weighing above 10 Kg./sq.mtr and up to 16 Kg./sq. mtr
SECOND FLOOR</t>
  </si>
  <si>
    <t>M.S.or W.I. Ornamental grill of approved design joints continuously welded with M.S, W.I. Flats and bars of windows, railing etc. fitted and fixed with necessary screws and lugs in ground floor.
(ii) Grill weighing above 10 Kg./sq.mtr and up to 16 Kg./sq. mtr
THIRD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</si>
  <si>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</si>
  <si>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</si>
  <si>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</si>
  <si>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THIRD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</si>
  <si>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</si>
  <si>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</si>
  <si>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</si>
  <si>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THIRD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</si>
  <si>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</si>
  <si>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</si>
  <si>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SECOND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</si>
  <si>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THIRD FLOOR</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</si>
  <si>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</si>
  <si>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</si>
  <si>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300mm long.</t>
  </si>
  <si>
    <t xml:space="preserve">Door stopper.(Brass)
</t>
  </si>
  <si>
    <t>Neat cement punning about 1.5mm thick in wall,dado,window sill,floor etc. NOTE:Cement 0.152 cu.m per100 sq.m.</t>
  </si>
  <si>
    <t>Sq.M.</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</si>
  <si>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</si>
  <si>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</si>
  <si>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</si>
  <si>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</si>
  <si>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</si>
  <si>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</si>
  <si>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</si>
  <si>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</si>
  <si>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</si>
  <si>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</si>
  <si>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</si>
  <si>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</si>
  <si>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</si>
  <si>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</si>
  <si>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</si>
  <si>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</si>
  <si>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</si>
  <si>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</si>
  <si>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</si>
  <si>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</si>
  <si>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</si>
  <si>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</si>
  <si>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</si>
  <si>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</si>
  <si>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</si>
  <si>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</si>
  <si>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</si>
  <si>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</si>
  <si>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</si>
  <si>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</si>
  <si>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</si>
  <si>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</si>
  <si>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</si>
  <si>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</si>
  <si>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</si>
  <si>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</si>
  <si>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</si>
  <si>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</si>
  <si>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</si>
  <si>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</si>
  <si>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</si>
  <si>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</si>
  <si>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</si>
  <si>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</si>
  <si>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</si>
  <si>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</si>
  <si>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</si>
  <si>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</si>
  <si>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</si>
  <si>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</si>
  <si>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</si>
  <si>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</si>
  <si>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</si>
  <si>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</si>
  <si>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</si>
  <si>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</si>
  <si>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</si>
  <si>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</si>
  <si>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</si>
  <si>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</si>
  <si>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</si>
  <si>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</si>
  <si>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</si>
  <si>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</si>
  <si>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</si>
  <si>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</si>
  <si>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</si>
  <si>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</si>
  <si>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</si>
  <si>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</si>
  <si>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</si>
  <si>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</si>
  <si>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</si>
  <si>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</si>
  <si>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</si>
  <si>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</si>
  <si>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</si>
  <si>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</si>
  <si>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</si>
  <si>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</si>
  <si>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</si>
  <si>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</si>
  <si>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</si>
  <si>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</si>
  <si>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</si>
  <si>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</si>
  <si>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</si>
  <si>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</si>
  <si>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</si>
  <si>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</si>
  <si>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</si>
  <si>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</si>
  <si>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</si>
  <si>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</si>
  <si>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</si>
  <si>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</si>
  <si>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</si>
  <si>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</si>
  <si>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</si>
  <si>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</si>
  <si>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</si>
  <si>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</si>
  <si>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</si>
  <si>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</si>
  <si>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</si>
  <si>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Supplying, fitting and fixing Flat back urinal (half stall urinal) in white vitreous chinaware of approved make in position with brass screws on 75 mm X 75 mm X 75 mm wooden blocks complete. 
635 mm X 395 mm X 420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</si>
  <si>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</si>
  <si>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</si>
  <si>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</si>
  <si>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</si>
  <si>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</si>
  <si>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a) 75 mm </t>
  </si>
  <si>
    <t>Supply of UPVC pipes (B Type) and fittings conforming to IS-13592-1992
(a) Fittings (75 MM)
(i) Coupler</t>
  </si>
  <si>
    <t>Supply of UPVC pipes (B Type) and fittings conforming to IS-13592-1992
(a) Fittings (75 MM)
(iii) Door Y (LH) &amp; (RH).</t>
  </si>
  <si>
    <t xml:space="preserve">Supply of UPVC pipes (B Type) and fittings conforming to IS-13592-1992
(a) Fittings (75 MM)
(iv) Door Bend T.S  </t>
  </si>
  <si>
    <t>Supply of UPVC pipes (B Type) and fittings conforming to IS-13592-1992
(a) Fittings (75 MM)
(v) Plain Tee</t>
  </si>
  <si>
    <t>Supply of UPVC pipes (B Type) and fittings conforming to IS-13592-1992
(a) Fittings (75 MM)
(vii)Vent Cowl</t>
  </si>
  <si>
    <t xml:space="preserve">Supply of UPVC pipes (B Type) and fittings conforming to IS-13592-1992
(A) (i) Single Socketed 3 Mtr. Length
b) 110 mm </t>
  </si>
  <si>
    <t>Supply of UPVC pipes (B Type) and fittings conforming to IS-13592-1992
(B) Fittings (110 MM)
(vii)Vent Cowl</t>
  </si>
  <si>
    <t>Supply of UPVC pipes (B Type) and fittings conforming to IS-13592-1992
(B) Fittings (110 MM)
(i) Coupler</t>
  </si>
  <si>
    <t>Supply of UPVC pipes (B Type) and fittings conforming to IS-13592-1992
(B) Fittings (110 MM)
(iii) Door Y (LH) &amp; (RH).</t>
  </si>
  <si>
    <t xml:space="preserve">Supply of UPVC pipes (B Type) and fittings conforming to IS-13592-1992
(B) Fittings (110 MM)
(iv) Door Bend T.S  </t>
  </si>
  <si>
    <t>Supply of UPVC pipes (B Type) and fittings conforming to IS-13592-1992
(B) Fittings (110 MM)
(v) Plain Tee</t>
  </si>
  <si>
    <t xml:space="preserve">Supply of UPVC pipes (B Type) and fittings conforming to IS-13592-1992
(B) Fittings (110 MM)
(vii) Pipe Clip </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</si>
  <si>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</si>
  <si>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</si>
  <si>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Supplying,fitting and fixing approved brand P.V.C. CONNECTOR white flexible, with both ends coupling with heavy brass C.P. nut, 15 mm dia.
(iii) 600 mm long</t>
  </si>
  <si>
    <t>Supplying, fitting and fixing pillar cock of approved make.
a) (ii) CP Pillar Cock Super Deluxe with Aerator - 15 mm. (Equivalent to Code No. 508 &amp; Model No. Tropical / Sumthing Special of ESSCO or similar brand).</t>
  </si>
  <si>
    <t>Chromium plated round shower with revolving joint 100 mm dia with rubid cleaning system (Equivalent to Code No. 542(N) &amp; Model - Tropical / Sumthing Special of ESSCO or similar brand).</t>
  </si>
  <si>
    <t>Supplying, fitting and fixing C.I. round grating.
 (ii)  150 mm</t>
  </si>
  <si>
    <t>Supplying, fitting and fixing C.I. square jalli. 
(ii)  150 mm</t>
  </si>
  <si>
    <t>Supplying P.V.C. water storage tank of approved quality with closed top with lid (Black) - Multilayer 
(f) 2000 litre capacity</t>
  </si>
  <si>
    <t>Supplying, fitting and fixing Orissa pattern water closet in white glazed vitreous chinaware of approved make in position complete excluding 'P' or 'S' trap (excluding cost of concrete for fixing).
(i) 580 mm X 440 mm</t>
  </si>
  <si>
    <t>BI01010001010000000000000515BI0100001281</t>
  </si>
  <si>
    <t>pts</t>
  </si>
  <si>
    <t>Supply &amp; Fixing angular batten holder (Anchor) on 75mm dia PVC round block / round bakelite on wall/ceiling.</t>
  </si>
  <si>
    <t>Supply &amp; fixing 50 mm dia G.I. Union
     (A)-(II) G.I. pipe &amp; fittings item no -(I)</t>
  </si>
  <si>
    <t>Supply &amp; fixing 50 mm dia G.I. Flange
     (A)-(II) G.I. pipe &amp; fittings item no -(G)</t>
  </si>
  <si>
    <t>Anti termite treatment to the top surface of the consolidated earth within plinth walls with chemical emulsion by admixing chloropyrofos emulsifiable concentrates     ( 1%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</si>
  <si>
    <t>Filling in foundation or plinth by silver sand in layers not exceeding 150 mm as directed and consoliding the same by through saturation with water ramming complete including the cost of supply of sand (payment to be made on measurment of finished quantity) Flooring Base
Do - by fine sand</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</si>
  <si>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(A) AT GROUND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</si>
  <si>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AT MUMTY </t>
  </si>
  <si>
    <t>Brick work with 1st class bricks in cement mortar (1:4) 
Super Structure ,Ground Floor</t>
  </si>
  <si>
    <t xml:space="preserve">Brick work with 1st class bricks in cement mortar (1:4) 
Super Structure ,FIRST  FLOOR </t>
  </si>
  <si>
    <t>Brick work with 1st class bricks in cement mortar (1:4) 
Super Structure ,SECOND FLOOR</t>
  </si>
  <si>
    <t>Brick work with 1st class bricks in cement mortar (1:4) 
Super Structure , THIRD FLOOR</t>
  </si>
  <si>
    <t xml:space="preserve">Brick work with 1st class bricks in cement mortar (1:4) 
Super Structure , (D) At MUMTY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</si>
  <si>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(b) Area of each tile upto 0.09 Sq.m
(i) Other than Coloured decorative including white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</si>
  <si>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(b) Area of each tile upto 0.09 Sq.m
(i) Other than Coloured decorative including white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</si>
  <si>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(b) Area of each tile upto 0.09 Sq.m
(i) Other than Coloured decorative including white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</si>
  <si>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(b) Area of each tile upto 0.09 Sq.m
(i) Other than Coloured decorative including white
THIRD FLOOR</t>
  </si>
  <si>
    <t xml:space="preserve">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(A) AT GROUND FLOOR     </t>
  </si>
  <si>
    <t xml:space="preserve">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(C) AT SECOND FLOOR   </t>
  </si>
  <si>
    <t xml:space="preserve">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(D) AT THIRD FLOOR   </t>
  </si>
  <si>
    <t xml:space="preserve">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(B) AT FIRST FLOOR   </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</si>
  <si>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(A) AT GROUND FLOOR</t>
  </si>
  <si>
    <t>Sq.M</t>
  </si>
  <si>
    <t>Wood work in door and window frame fitted and fixed in position complete including a protective coat of painting at the contact surface of the frame exluding cost of concrete, Iron Butt Hinges and M.S clamps. (The quantum should be correted upto three decimals).
Siliguri Sal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</si>
  <si>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FIRST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</si>
  <si>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SECOND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</si>
  <si>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THIRD FLOOR</t>
  </si>
  <si>
    <t>Anodised aliminium D-type handle of approved quality manufactured from extruded section conforming to I.S. specification (I.S. 230/72) fitted and fixed complete:(a) With continuous plate base (Hexagonal / Round rod)
 (v) 125 mm grip x 12 mm dia rod.</t>
  </si>
  <si>
    <t>Renewing 125mm long wooden buffer block
i) With Sal : Siliguri</t>
  </si>
  <si>
    <t>Anodised aluminium barrel / tower /socket bolt (full covered) of approved manufractured from extructed section conforming to I.S. 204/74 fitted with cadmium plated screws. 
200mm long x 10mm dia. bolt.</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</si>
  <si>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(A) AT GROUND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</si>
  <si>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</si>
  <si>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</si>
  <si>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(D) AT THIRD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</si>
  <si>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</si>
  <si>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</si>
  <si>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</si>
  <si>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(D) AT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</si>
  <si>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(E)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</si>
  <si>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(E) MUMTY</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</si>
  <si>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</si>
  <si>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</si>
  <si>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</si>
  <si>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(D) AT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</si>
  <si>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(E) MUMTY</t>
  </si>
  <si>
    <t xml:space="preserve">(b) Rendering the surface of walls and ceiling with white cement based wall putty of approved make and brand(1.5mm thick) 
(A) AT GROUND FLOOR    </t>
  </si>
  <si>
    <t>(b) Rendering the surface of walls and ceiling with white cement based wall putty of approved make and brand(1.5mm thick) 
(B) AT FIRST FLOOR</t>
  </si>
  <si>
    <t>(b) Rendering the surface of walls and ceiling with white cement based wall putty of approved make and brand(1.5mm thick) 
(C) AT SECOND FLOOR</t>
  </si>
  <si>
    <t>(b) Rendering the surface of walls and ceiling with white cement based wall putty of approved make and brand(1.5mm thick) 
(D) AT THIRD FLOOR</t>
  </si>
  <si>
    <t>(b) Rendering the surface of walls and ceiling with white cement based wall putty of approved make and brand(1.5mm thick) 
(E) MUMTY</t>
  </si>
  <si>
    <t xml:space="preserve">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(A) AT GROUND FLOOR    </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</si>
  <si>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</si>
  <si>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(C) AT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</si>
  <si>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(D) AT THIRD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</si>
  <si>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(E) MUMTY</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</si>
  <si>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    </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</si>
  <si>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</si>
  <si>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(C) AT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</si>
  <si>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(D) AT THIRD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</si>
  <si>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(E) MUMTY</t>
  </si>
  <si>
    <t xml:space="preserve">Applying Acrylic Emulsion Paint of approved make and brand on walls and ceiling including sand papering in intermediate coats including putty (to be done under specific instruction of Superintending Engineer) : (Two coats)
ii) Standard Quality 
(A) AT GROUND FLOOR    </t>
  </si>
  <si>
    <t>Applying Acrylic Emulsion Paint of approved make and brand on walls and ceiling including sand papering in intermediate coats including putty (to be done under specific instruction of Superintending Engineer) : (Two coats)
ii) Standard Quality 
(B) AT FIRST FLOOR</t>
  </si>
  <si>
    <t>Applying Acrylic Emulsion Paint of approved make and brand on walls and ceiling including sand papering in intermediate coats including putty (to be done under specific instruction of Superintending Engineer) : (Two coats)
ii) Standard Quality 
(C) AT SECOND FLOOR</t>
  </si>
  <si>
    <t>Applying Acrylic Emulsion Paint of approved make and brand on walls and ceiling including sand papering in intermediate coats including putty (to be done under specific instruction of Superintending Engineer) : (Two coats)
ii) Standard Quality 
(D) AT THIRD FLOOR</t>
  </si>
  <si>
    <t>Applying Acrylic Emulsion Paint of approved make and brand on walls and ceiling including sand papering in intermediate coats including putty (to be done under specific instruction of Superintending Engineer) : (Two coats)
ii) Standard Quality 
(E) MUMTY</t>
  </si>
  <si>
    <t xml:space="preserve">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(A) AT GROUND FLOOR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</si>
  <si>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</si>
  <si>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(C) AT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</si>
  <si>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(D) AT THIRD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</si>
  <si>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(E) MUMTY</t>
  </si>
  <si>
    <t xml:space="preserve">Priming one coat  on steel or other metal surface with synthetic oil bound primer of approved quality including smoothening surfaces by sand papering etc.
(A) AT GROUND FLOOR    </t>
  </si>
  <si>
    <t>Priming one coat  on steel or other metal surface with synthetic oil bound primer of approved quality including smoothening surfaces by sand papering etc.
(B) AT FIRST FLOOR</t>
  </si>
  <si>
    <t>Priming one coat  on steel or other metal surface with synthetic oil bound primer of approved quality including smoothening surfaces by sand papering etc.
(C) AT SECOND FLOOR</t>
  </si>
  <si>
    <t>Priming one coat  on steel or other metal surface with synthetic oil bound primer of approved quality including smoothening surfaces by sand papering etc.
(D) AT THIRD FLOOR</t>
  </si>
  <si>
    <t>Priming one coat  on steel or other metal surface with synthetic oil bound primer of approved quality including smoothening surfaces by sand papering etc.
(E) MUMTY</t>
  </si>
  <si>
    <t>Priming one coat on timber or plastered surface with synthetic oil bound primer of approved quality including smoothening surfaces by sand papering etc.
GROUND FLOOR</t>
  </si>
  <si>
    <t>Priming one coat on timber or plastered surface with synthetic oil bound primer of approved quality including smoothening surfaces by sand papering etc.
FIRST FLOOR</t>
  </si>
  <si>
    <t>Priming one coat on timber or plastered surface with synthetic oil bound primer of approved quality including smoothening surfaces by sand papering etc.
SECOND FLOOR</t>
  </si>
  <si>
    <t>Priming one coat on timber or plastered surface with synthetic oil bound primer of approved quality including smoothening surfaces by sand papering etc.
THIRD FLOOR</t>
  </si>
  <si>
    <t xml:space="preserve">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GROUND FLOOR     </t>
  </si>
  <si>
    <t>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FIRST FLOOR</t>
  </si>
  <si>
    <t>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SECOND FLOOR</t>
  </si>
  <si>
    <t>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THIRD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</si>
  <si>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</si>
  <si>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SECOND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</si>
  <si>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THIRD FLOOR</t>
  </si>
  <si>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GROUND FLOOR  </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</si>
  <si>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2 track sliding window
i) Bottom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</si>
  <si>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2 track sliding window
ii) Top and side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</si>
  <si>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3- track sliding window
ii) Top and side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</si>
  <si>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3- track sliding window
i) Bottom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</si>
  <si>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Shutter for all track sliding window
i) Bottom &amp; Top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</si>
  <si>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Shutter for all track sliding window
ii) Style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</si>
  <si>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Shutter for all track sliding window
iii) Interlock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</si>
  <si>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Louvered window.
i) Top, bottom and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</si>
  <si>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Louvered window.
ii) Louvered Section.</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</si>
  <si>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Louvered window.
iii) Cleat angle ( Non-annodized).</t>
  </si>
  <si>
    <t>Supplying PVC rollers for sliding windows as per direction of Engineer in charge.</t>
  </si>
  <si>
    <t>Supplying EPDM gusket of approved make and brand as per direction of Engineer in charge.b) 'U' shaped EPDM gasket for frames.</t>
  </si>
  <si>
    <t>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2 track sliding window
(A) AT GROUND FLOOR</t>
  </si>
  <si>
    <t>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3 /4 track sliding window.
(A) AT GROUND FLOOR</t>
  </si>
  <si>
    <t xml:space="preserve">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(A) AT GROUND FLOOR     </t>
  </si>
  <si>
    <t xml:space="preserve">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(B) AT FIRST FLOOR     </t>
  </si>
  <si>
    <t xml:space="preserve">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(C) AT SECOND FLOOR     </t>
  </si>
  <si>
    <t xml:space="preserve">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(D) AT THIRD FLOOR     </t>
  </si>
  <si>
    <t>Supplying bubble free float glass of approved make and brand conforming to IS: 2835-1987.
 ii) 4mm thick coloured / tinted / smoke glass.</t>
  </si>
  <si>
    <t>Supplying maruti lock (100 mm)</t>
  </si>
  <si>
    <t>Pair</t>
  </si>
  <si>
    <t>CuM</t>
  </si>
  <si>
    <t>Ordinary Cement concrete (mix 1:2:4) with graded stone chips (6mm nominal size) excluding shuttering and reinforcement,if any, in gound floor as per relevant IS codes
(b) River bazree</t>
  </si>
  <si>
    <t>Supplying dividing strip fitted and fixed with cement mortar (1:3) in mosaic or patent stone floor, dado etc. complete as per direction of the Engineer-in-charge.
(i) Glass - 3mm. thick
(a) 20 mm. wide strip</t>
  </si>
  <si>
    <t xml:space="preserve">80 mm thick interlocking designer concrete paver block M-40 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including cost of sand for sand bed but excluding cost of base, sub-base course &amp; subgrade preparation.) complete as per direction of Engineer-in-Charge. [Note: Subgrade CBR shouldnot be less than 5] Grey </t>
  </si>
  <si>
    <t>Ordinary Cement concrete (mix 1:1.5:3) with graded stone chips (20 mm nominal size) excluding shuttering and reinforcement,if any, in ground floor as per relevant IS codes.
a) River bazree</t>
  </si>
  <si>
    <t>27.11.18</t>
  </si>
  <si>
    <t>Supplying, fitting and fixing Peet's valve fullway gunmetal standard pattern best quality of approved brand bearing I.S.I. marking with fittings (tested to 21 kg per sq. cm.).
20 mm mm dia</t>
  </si>
  <si>
    <t>Supply of UPVC pipes (B Type) and fittings conforming to IS-13592-1992
(a) Fittings (75 MM)
(vii) Pipe Clip</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</si>
  <si>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 110 mm</t>
  </si>
  <si>
    <r>
      <t>Supplying, fitting and fixing porcelain partition wall of approved make of size
618 mm X 310 mm complete in all respect.</t>
    </r>
    <r>
      <rPr>
        <sz val="10"/>
        <color indexed="8"/>
        <rFont val="Book Antiqua"/>
        <family val="1"/>
      </rPr>
      <t xml:space="preserve">
</t>
    </r>
  </si>
  <si>
    <r>
      <t>Supplying, fitting and fixing Anglo-Indian W.C. in white glazed vitreous china ware of approved make complete in position with necessary bolts, nuts etc. Hindware/Parryware/Cera, made 
(a) With 'S' trap</t>
    </r>
    <r>
      <rPr>
        <sz val="10"/>
        <color indexed="8"/>
        <rFont val="Book Antiqua"/>
        <family val="1"/>
      </rPr>
      <t xml:space="preserve">
</t>
    </r>
  </si>
  <si>
    <r>
      <t>Supplying, fitting and fixing Squating plate with integral flushing in white vitreous chinaware of approved make in cement concrete (6:3:1) with jhama chips complete. (Payment of concrete will be paid seperately).
450 mm X 350 mm</t>
    </r>
    <r>
      <rPr>
        <sz val="10"/>
        <color indexed="8"/>
        <rFont val="Book Antiqua"/>
        <family val="1"/>
      </rPr>
      <t xml:space="preserve">
</t>
    </r>
  </si>
  <si>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</si>
  <si>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</si>
  <si>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Chromium plated Hand shower with Flexible Tube &amp; fittings(Equivalent to Code No. Hsh-1937 &amp; (Equivalent to Code No. 5037 &amp; Model - Florentine of Jaquar or similar).).</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</si>
  <si>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A) With Bazree (N.B Varity)(SAIL/TATA/RINL)
(iii) For 100 users</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</si>
  <si>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A) With Bazree (N.B Varity)(SAIL/TATA/RINL)
(ii) For 50 users
</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</si>
  <si>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
With 250 mm thick dry brick work and 250 mm thick cement brick work (6:1) and 1.00m inside dia
(SAIL/TATA/RINL)With N.B variety</t>
  </si>
  <si>
    <t>Supply &amp; fixing 240 volt 32A DP switch in S.S. enclosure with HRC fuses onLS &amp; NL to be fixed on angle frame on wall including earthing attachment.(LT/Seimens)</t>
  </si>
  <si>
    <t>Supply &amp; fixing 415 volt 100 A TPN switch in S.S. enclosure with HRC fuses onLS &amp; NL to be fixed on angle frame on wall including earthing attachment.(LT/Seimens)</t>
  </si>
  <si>
    <t>Supply &amp; fixing 415 volt 32 A TPN switch in S.S. enclosure with HRC fuses onLS &amp; NL to be fixed on angle frame on wall including earthing attachment.(LT/Seimens)</t>
  </si>
  <si>
    <t xml:space="preserve">Supply &amp; fixing 415V 200A capacity MS (16SWG) Busbar Chamber having dimension of (500x150mm) to be fixed on iron frame on wall consisting of 4 nos aluminium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</si>
  <si>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 xml:space="preserve">Supply &amp; fixing 415V 100A capacity MS (16SWG) Busbar Chamber having dimension of (500x150mm) to be fixed on iron frame on wall consisting of 4 nos aluminium bars of size (4 x 15x3mm).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</si>
  <si>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Laying of 2x6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</si>
  <si>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Connecting &amp; dressing Meter looping system with 2 x 6 + 1 x 4 sq mm PVC insulated copper wire duly layed on the Ply board by link clip  from Bus Bar to Meters &amp; Meters to DP MCBs (Ave 5 meters)</t>
  </si>
  <si>
    <t xml:space="preserve">Laying  of  4 x 50 sq mmvXLPE /A Cable through U.G. trench with 8 nos brick per meter incl. &amp; filling up the excavated pit &amp; ramming </t>
  </si>
  <si>
    <t>Laying of cable upto 2 core 6 sqmm on wall/surface   incl. S &amp; F MS saddles with earthing attachment in 10 SWG  GI (Hot Dip) Wire, making holes etc. as necy. mending good damages and painting</t>
  </si>
  <si>
    <t xml:space="preserve">Laying  of  4 x 25 sq mmvXLPE /A Cable through U.G. trench with 8 nos brick per meter incl. &amp; filling up the excavated pit &amp; ramming </t>
  </si>
  <si>
    <t>Laying of cable upto 4 core 50 sqmm on wall/surface   incl. S &amp; F MS saddles with earthing attachment in 2X10 SWG  GI (Hot Dip) Wire, making holes etc. as necy. mending good damages and painting</t>
  </si>
  <si>
    <t>Laying of cable upto 4 core 25 sqmm on wall/surface   incl. S &amp; F MS saddles with earthing attachment in 2X10 SWG  GI (Hot Dip) Wire, making holes etc. as necy. mending good damages and painting</t>
  </si>
  <si>
    <t xml:space="preserve">Supply &amp; fixing compression type gland with brass gland brass ring incl. socketing the ends off by crimping  method incl. S/F solderless socket (Dowels make) &amp; jointing ,materials etc. Of the following XLPE/A cable:           
a) 4 x 50 sq mm       
</t>
  </si>
  <si>
    <t xml:space="preserve">Supply &amp; fixing compression type gland with brass gland brass ring incl. socketing the ends off by crimping  method incl. S/F solderless socket (Dowels make) &amp; jointing ,materials etc. Of the following XLPE/A cable:           
a) 3.5 x 25 sq mm
</t>
  </si>
  <si>
    <t xml:space="preserve">Supply &amp; fixing of 1 nos of 240V 32A DP MCB Legrand in 2-way DP SS enclosure Legrand incl earthing attachment. </t>
  </si>
  <si>
    <t xml:space="preserve">Supply &amp; fixing compression type cable gland suitable for cable with brass gland, brass  ring incl.socketing the ends off by crimping method including S/F solderless socket (Dowels value) &amp; jointing materials etc (XLPE/A).
a) 2 x 6 sq mm  </t>
  </si>
  <si>
    <t>Supply &amp; fixing 415 volt 32 A TPN switch in S.S. enclosure with HRC fuses onLS &amp; NL to be fixed on angle frame on wall including earthing attachment.(LT/Seimens) (Pump)</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</si>
  <si>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7 mtr.)</t>
  </si>
  <si>
    <t xml:space="preserve">Supply &amp; Fixing FP enclosure (Legrand) concealed in wall &amp; mending good the damages to original finish incl. earthing attachment comprising with the following:
a) 32 DP MCB Isolator (Legrand) - 1 nos                             b) 6-16 A SP MCB - 2 nos  (Roof light &amp; Stair light)
</t>
  </si>
  <si>
    <t>Supply &amp; fixing SPN MCB DB (2+8) WAY (Make legrand/ Seimens/ABB) with S.S. Enclosure(Legrand cat no - 607711) concealed in wall after cutting wall &amp; mending good the damages &amp; earthing attachment comprising with the following: 
a) 40A DP MCB isolator                                      --- 1 no
b) 6 to 32A SP MCB                                            ---- 8nos</t>
  </si>
  <si>
    <t>Supply &amp; drawing of 1.1 Kv grade single core stranded 'FR' Pvc insulated &amp; unsheathed copper wire (brand appr by EIC) of the following sizes through 19 mm alkathene pipe  recessed in wall. 
a) 2 x 4 + 1 x 2.5 sq mm (SPNDB)</t>
  </si>
  <si>
    <t>Supply &amp; drawing of 1.1 Kv grade single core stranded 'FR' Pvc insulated &amp; unsheathed copper wire (brand appr by EIC) of the following sizes through 19 mm alkathene pipe  recessed in wall. 
b) 2 x 2.5 + 1x1.5 sq mm (P/P plug/Com Plug/ Out door light)</t>
  </si>
  <si>
    <t>Supply &amp; drawing of 1.1 Kv grade single core stranded 'FR' Pvc insulated &amp; unsheathed copper wire (brand appr by EIC) of the following sizes through 19 mm alkathene pipe  recessed in wall. 
a) 3x1.5 sqmm (roof light)</t>
  </si>
  <si>
    <t>Supply &amp; fixing socket type electronics Modular socket type fan regulator (Legrand/Crabtree) including connection.</t>
  </si>
  <si>
    <t>Supply &amp; fixing computer plug board modular type of 12 module GI box with cover plate recessed in wall comprising with the following (Legrand/Cabtree)   ----- 
a) 6/16A socket &amp; 16A switch                         --1 set
b) 6A  socket &amp; 6A switch                                 --2 sets</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</si>
  <si>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</si>
  <si>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Supply &amp; Fixing 240 V, 6 A, 2 nos 5 pin Modular type plug socket (Brand approved by EIC) with 2 nos. of 6A Modular type switch, without plug top on 6 Module GI Modular type switch board with 4 Module top cover plate flushed in wall incl. S&amp;F switch board and cover plate and making necy. connections with PVC Cu wire and earth continuity wire etc.</t>
  </si>
  <si>
    <t>Fixing only single /twin LED light fitting complete with all accessories directly on wall/ceiling/HW round block and suitable size of MS fastener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</si>
  <si>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</si>
  <si>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fixing 40mm dia GI(ISI-M) pipe of 1.20 mtr long KMDA type Arm bracket thoroughly welded with 100mm dia 30 cm long vertical jacket with tie support incl S/F pole cap &amp; ppainting as per direction of the EIC.</t>
  </si>
  <si>
    <t xml:space="preserve">Distn. wiring in 3 x 1.5 sqmm single core stranded 'FR' PVC insulated &amp; unsheathed single core stranded copper wire Gloster/Finolex/ 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a) Ave run 8 mtr 
</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</si>
  <si>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(on board)</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</si>
  <si>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average 4.5 mtr</t>
  </si>
  <si>
    <t>Supplying &amp; Fixing 240 V AC/DC superior type Multitune (min 10 nos. tune) Call Bell (Anchor) with selector switch for single/Multi Tunes mode, Battery operated on HW board incl. S&amp;F HW board</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</si>
  <si>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</si>
  <si>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</si>
  <si>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Earthing the installation by 50mm dia GI pipe (ISI-M) 3.64 mtr long &amp; 1x4 SWG GI (Hot dip) wire (4mtr long) with suitable nuts, bolts &amp; washers etc. Driven into a depth of 3.65 mtr below the ground level.</t>
  </si>
  <si>
    <t>S &amp; F earth busbar of galvanized (Hot Dip) MS flat 25mm x 6 mm on wall having clearance of 6 mm from wall including providing drilled holes on the busbar complete with GI bolts, nuts, washers, spacing insulators etc. as required</t>
  </si>
  <si>
    <t>Supply &amp; laying 50 mm dia G.I.pipe (ISI-M) for cable protection</t>
  </si>
  <si>
    <t>Supply &amp; fixing (40mmx40mmx6mm) G I Pole clamp with nuts, bolts &amp; washer for holding vertical 40 mm dia G I cable protechtion pipe from service pole.</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</si>
  <si>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</si>
  <si>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</si>
  <si>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 xml:space="preserve">Supply &amp; delivery of 1.1 Kv gr. XLPE/AL armoured cable (make Gloster/Havells/Nicco) of following sizes :             
 2 x 6 sq mm             </t>
  </si>
  <si>
    <t xml:space="preserve">Supply &amp; delivery of 1.1 Kv gr. XLPE/AL armoured cable (make Gloster/Havells/Nicco) of following sizes :             
4 x 25 sq mm         </t>
  </si>
  <si>
    <t>Supply &amp; fixing Meter guard of dimention (6' x 4' x 12" depth) fabricated by angle/flat box type structural frame welded &amp; covered with 12 SWG wire mess all over except the back side. The front side should be provided with two (2) pair of hinged doors with  mechanical locking arrangement including painting with Aluminium paint. The wire mess guard should have sufficient bifurcated legs for rigidly grouting it on wall incl. earthing attachment as per direction of E.I.C.</t>
  </si>
  <si>
    <t>Supply &amp; fixing of 1200mm sweep Ceiling Fan (Orient,New Bridge, White) or equivalent as approved by the EIC,complete with all acessaries Incl S/F necy copper flex wire.</t>
  </si>
  <si>
    <t>Supply of 425 mm (12") sweep heavy duty exhaust fan (EPC/ Crompton)</t>
  </si>
  <si>
    <t>Supply &amp; fixing 3/4" thick water &amp; vermin proof super quality ply wood of size (6' ft x 4' ft) to be fixed on wall with suitable long screws fastener etc after painting the rear side with black japan paint.</t>
  </si>
  <si>
    <t>Supply &amp; fixing 3/4" thick water &amp; vermin proof super quality ply wood of size (2' ft x 2' ft) to be fixed on wall with suitable long screws fastener etc after painting the rear side with black japan paint.</t>
  </si>
  <si>
    <t xml:space="preserve">Supply 4' single LED tube light   fitting complete with all acessaries directly on ceiling  with HW round block &amp; suitable size of MS fastener (Crompton, cat no - DIJB12LT8-20, LLT8-20)
(For stair case only)      </t>
  </si>
  <si>
    <t>sq ft</t>
  </si>
  <si>
    <t>Supply and installation  of three phase 415V 3 Hp (2.2 Kw) submersible Pump Motor set suitable for 150mm bore well having overall head of (34 mtr to 18 mtr) &amp; discharge of (175 LPM to  410LPM). The discharge outlet size will be 150mm.(Make Kirloskar/ KSB/ Crompton)</t>
  </si>
  <si>
    <t>Supplying and fixing MCB (legrand) SS enclosure with IP-20/30 protection, powder coated provision for two/four pole MCB, concealed in wall after cutting the wall &amp; mending good the damages to original finish incl. painting, connection &amp; provision for earthing attachment.                                      
a) 415V FP 32A MCB isolator ----- 1 nos</t>
  </si>
  <si>
    <t>Supply &amp; fixing of control panel suitable for 3 Phase 6 HP submersible pump motor set comprising of DOL starter, dual ammeter &amp; voltmeter, indicator lamp to be fixed on wall incl making connection &amp; necy earthing attachment.(Make L&amp;T/Crompton/KSB)</t>
  </si>
  <si>
    <t>Supply &amp; fixing of control panel suitable for 3 Phase 3 HP submersible pump motor set comprising of DOL starter, dual ammeter &amp; voltmeter, indicator lamp to be fixed on wall incl making connection &amp; necy earthing attachment.(Make L&amp;T/Crompton/KSB)</t>
  </si>
  <si>
    <t>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MS box &amp; filling up the excavated earth pit with shifted soil and ramming properly.</t>
  </si>
  <si>
    <t>Painting of the above MS box  and no. of coats of paint, as given below with ready mixed paint/primer of approved make, and brand incl. preparation of surface by sand paper/emery paper, cleaning etc. for receiving fresh coat of paint.                                                                                                               a) 1st coat of aluminium paint over 1 coat of RO priming                       b) 2nd coat of aluminium paint over 1st coat</t>
  </si>
  <si>
    <t>Supply &amp; delivery 3 core 2.5 sqmm flat submersible cable 
(Finolex)</t>
  </si>
  <si>
    <t>Supply &amp; delivery 3 core 1.5 sqmm flat submersible cable 
(Finolex)</t>
  </si>
  <si>
    <t>Laying  of  XLPE /A Cable through U.G. trench with 8 nos brick per meter incl. &amp; filling up the excavated pit &amp; ramming properly
4 x 10 sq mm</t>
  </si>
  <si>
    <t>Supply &amp; delevery of 1.1 Kv grade XLPE Aluminium armoured cable(make Gloster/Nicco/Havells) 
 4x 10 sq mm</t>
  </si>
  <si>
    <t xml:space="preserve">Supply &amp; laying 40mm dia medium gauge G.I. Pipe(ISI-Medium) for cable protection </t>
  </si>
  <si>
    <t>Supply &amp; installation of 50mm dia G.I.  pipe (Make TATA-M)  having heavy duty G.I. socket/elbow (TATA)  incl cutting &amp; threading as required 
a) Make TATA Medium (For Vertical column pipe &amp; upto header)
     (A)-(II) G.I. pipe &amp; fittings item no -1(f) (ii)</t>
  </si>
  <si>
    <t>Supply &amp; fixing 50 mm dia Gun metal Non-Return valve(ISI)
     (A)-(II) G.I. pipe &amp; fittings item no -4</t>
  </si>
  <si>
    <t>Supply &amp; fixing 50 mm dia G.I. Peets valve(ISI) (tested 21 kg per cm)
     (A)-(II) G.I. pipe &amp; fittings item no -4</t>
  </si>
  <si>
    <t>supply &amp; fixing 50mm dia G.I. Nipple short piece 75mm long</t>
  </si>
  <si>
    <t>Supply &amp; fixing 50 mm dia G.I. Plug</t>
  </si>
  <si>
    <t>supply &amp; fixing 80mm x 50mm dia reducing tee(for delivery line from header)</t>
  </si>
  <si>
    <t>Supply of 30 W LED LIGHT (Mkes-Crompton, LSTS-30-CDL)</t>
  </si>
  <si>
    <t>Electrical works</t>
  </si>
  <si>
    <r>
      <rPr>
        <sz val="10"/>
        <color indexed="8"/>
        <rFont val="Book Antiqua"/>
        <family val="1"/>
      </rPr>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(a)  Depth of excavation not execeeding 1,500 mm</t>
    </r>
  </si>
  <si>
    <r>
      <rPr>
        <sz val="10"/>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(B) AT FIRST FLOOR</t>
    </r>
  </si>
  <si>
    <r>
      <rPr>
        <sz val="10"/>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(C) AT SECOND FLOOR</t>
    </r>
  </si>
  <si>
    <r>
      <rPr>
        <sz val="10"/>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(D) AT THIRD FLOOR</t>
    </r>
  </si>
  <si>
    <r>
      <rPr>
        <sz val="10"/>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((F) AT  MUMTY</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</si>
  <si>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t>
    </r>
    <r>
      <rPr>
        <sz val="10"/>
        <color indexed="8"/>
        <rFont val="Book Antiqua"/>
        <family val="1"/>
      </rPr>
      <t xml:space="preserve">
GROUND FLOOR</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</si>
  <si>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t>
    </r>
    <r>
      <rPr>
        <sz val="10"/>
        <color indexed="8"/>
        <rFont val="Book Antiqua"/>
        <family val="1"/>
      </rPr>
      <t xml:space="preserve">
FIRST FLOOR</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</si>
  <si>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t>
    </r>
    <r>
      <rPr>
        <sz val="10"/>
        <color indexed="8"/>
        <rFont val="Book Antiqua"/>
        <family val="1"/>
      </rPr>
      <t xml:space="preserve">
SECOND FLOOR</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</si>
  <si>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t>
    </r>
    <r>
      <rPr>
        <sz val="10"/>
        <color indexed="8"/>
        <rFont val="Book Antiqua"/>
        <family val="1"/>
      </rPr>
      <t xml:space="preserve">
THIRD FLOOR</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</si>
  <si>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t>
    </r>
    <r>
      <rPr>
        <sz val="10"/>
        <color indexed="8"/>
        <rFont val="Book Antiqua"/>
        <family val="1"/>
      </rPr>
      <t xml:space="preserve">
(D) MUMTY</t>
    </r>
  </si>
  <si>
    <r>
      <rPr>
        <b/>
        <sz val="10"/>
        <rFont val="Book Antiqua"/>
        <family val="1"/>
      </rPr>
      <t>Sanitary &amp;  Plumbing Works</t>
    </r>
    <r>
      <rPr>
        <sz val="10"/>
        <rFont val="Book Antiqua"/>
        <family val="1"/>
      </rPr>
      <t xml:space="preserve">
Supplying, fitting and fixing stainless steel sink complete with waste fittings and two coats of painting of C.I. brackets. 
(ii) 630 mm X 550 mm X 180 mm</t>
    </r>
  </si>
  <si>
    <r>
      <t>Supplying, fitting and fixing Closet seat of approved make with lid and C.P.hinges, rubber buffer and brass screws complete.
(b) Anglo Indian (ii) Plastic (hallow type) white</t>
    </r>
    <r>
      <rPr>
        <sz val="10"/>
        <color indexed="8"/>
        <rFont val="Book Antiqua"/>
        <family val="1"/>
      </rPr>
      <t xml:space="preserve">
</t>
    </r>
  </si>
  <si>
    <r>
      <t xml:space="preserve">Supplying, fitting and fixing approved brand 32 mm dia. P.V.C. waste pipe, with coupling at one end fitted with necessary clamps. </t>
    </r>
    <r>
      <rPr>
        <sz val="10"/>
        <color indexed="8"/>
        <rFont val="Book Antiqua"/>
        <family val="1"/>
      </rPr>
      <t xml:space="preserve">
1050 mm long</t>
    </r>
  </si>
  <si>
    <r>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r>
    <r>
      <rPr>
        <sz val="10"/>
        <color indexed="8"/>
        <rFont val="Book Antiqua"/>
        <family val="1"/>
      </rPr>
      <t xml:space="preserve">
</t>
    </r>
  </si>
  <si>
    <r>
      <t>Supplying, fitting and fixing pedestal of approved make for wash basin (white)</t>
    </r>
    <r>
      <rPr>
        <sz val="10"/>
        <color indexed="8"/>
        <rFont val="Book Antiqua"/>
        <family val="1"/>
      </rPr>
      <t xml:space="preserve">
</t>
    </r>
  </si>
  <si>
    <r>
      <t>Supplying, fitting and fixing towel rail with two brackets.
 (a) (ii)C.P. over brass (iii) 25 mm dia. and 750 mm long</t>
    </r>
    <r>
      <rPr>
        <sz val="10"/>
        <color indexed="8"/>
        <rFont val="Book Antiqua"/>
        <family val="1"/>
      </rPr>
      <t xml:space="preserve">
</t>
    </r>
  </si>
  <si>
    <r>
      <t>Supplying, fitting and fixing best quality Indian make mirror 5.5 mm thick with silvering as per I.S.I. specifications supported on fibre glass frame of any colour, frame size 
550 mm X 400 mm</t>
    </r>
    <r>
      <rPr>
        <sz val="10"/>
        <color indexed="8"/>
        <rFont val="Book Antiqua"/>
        <family val="1"/>
      </rPr>
      <t xml:space="preserve">
</t>
    </r>
  </si>
  <si>
    <r>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Bazree (N.B arity)(SAIL/TATA/RINL)</t>
    </r>
    <r>
      <rPr>
        <sz val="10"/>
        <color indexed="8"/>
        <rFont val="Book Antiqua"/>
        <family val="1"/>
      </rPr>
      <t xml:space="preserve">
</t>
    </r>
  </si>
  <si>
    <r>
      <rPr>
        <b/>
        <sz val="10"/>
        <rFont val="Book Antiqua"/>
        <family val="1"/>
      </rPr>
      <t>Non-Schedule Item</t>
    </r>
    <r>
      <rPr>
        <sz val="10"/>
        <rFont val="Book Antiqua"/>
        <family val="1"/>
      </rPr>
      <t xml:space="preserve">
Supply &amp; delivery of 1.1 Kv gr. XLPE/AL armoured cable (make Gloster/Havells/Nicco) of following sizes :             
4 x 50 sq mm                    </t>
    </r>
  </si>
  <si>
    <r>
      <rPr>
        <b/>
        <sz val="10"/>
        <color indexed="8"/>
        <rFont val="Book Antiqua"/>
        <family val="1"/>
      </rPr>
      <t>PUMP INSTALLATION</t>
    </r>
    <r>
      <rPr>
        <sz val="10"/>
        <color indexed="8"/>
        <rFont val="Book Antiqua"/>
        <family val="1"/>
      </rPr>
      <t xml:space="preserve">
Supply and installation  of three phase 415V 6 Hp (4.48 Kw) submersible Pump Motor set suitable for 150mm bore well having overall head of (68 mtr to 36 mtr) &amp; discharge of (175 LPM to  410LPM). The discharge outlet size will be 150mm.(Make Kirloskar/ KSB/ Crompton)</t>
    </r>
  </si>
  <si>
    <r>
      <rPr>
        <b/>
        <sz val="10"/>
        <color indexed="8"/>
        <rFont val="Book Antiqua"/>
        <family val="1"/>
      </rPr>
      <t>Security lighting</t>
    </r>
    <r>
      <rPr>
        <sz val="10"/>
        <color indexed="8"/>
        <rFont val="Book Antiqua"/>
        <family val="1"/>
      </rPr>
      <t xml:space="preserve">
Supply of 90 W LED light fitting (make Crompton,  cat no - LSTS-90-CDL ) </t>
    </r>
  </si>
  <si>
    <t>Supplying, fitting &amp; fixing granite slabs 15mm to 18 mm. thick with uniform texture &amp; without decorative veins in columns, wall, facia etc. with 15 mm thick [avg] cement mortar (1:2) including making suitable arrangements to hold the stones properly by brass / copper hooks including pointing in cement mortar (1:2) (1 white cement : 2 marble(dust)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Granite slab &gt; 0.6 upto 1.0 square metre.</t>
  </si>
  <si>
    <t>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(ii) 80 mm dia. boring etc. for top enlargement of the well
       (A)-(V) Tube well item no - 1e(i)</t>
  </si>
  <si>
    <t>Supply of G.I. casing pipe (make TATA - medium gauge) including necessary sockets.
a) 80 mm dia. (A)-(II) G.I. pipe &amp; fittings item no -  -1((h)(ii)</t>
  </si>
  <si>
    <t>Supply of G.I. casing pipe (make TATA - medium gauge) including necessary sockets.
b) 150mm dia. (A)-(II) G.I. pipe &amp; fittings item no -  -1((k)(i)</t>
  </si>
  <si>
    <t xml:space="preserve">Supplying 80 mm dia G.I. pipe strainer with brass net &amp; jacketted of approved quality. (Heavy Type)
  (A)-(V) Tube well item no - 4(iii)
</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</si>
  <si>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(A)-(V) Tube well item no - 20
</t>
  </si>
  <si>
    <t>day</t>
  </si>
  <si>
    <t>Packing annular space between the outside of the housing pipe and the bore with puddled clay balls of approved size as per direction of the Engineer-in-charge with cost of all materials and labour complete.   (A)-(V) Tube well item no - 25</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</si>
  <si>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(A)-(V) Tube well item no - 24</t>
  </si>
  <si>
    <t>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(A)-(V) Tube well item no - 23</t>
  </si>
  <si>
    <t>Cu. m</t>
  </si>
  <si>
    <t xml:space="preserve">Supplying, fitting and fixing including supplying of suitable jointing compound for fixing in position, threading, if necessary etc. all complete.
a) 75 mm x 150 mm M.S. heavy type belmouth reducing socket (6 mm)   thick    (A)-(V) Tube well item no - 17(ii)    
</t>
  </si>
  <si>
    <t xml:space="preserve">Supplying, fitting and fixing including supplying of suitable jointing compound for fixing in position, threading, if necessary etc. all complete.
b) 150 mm dia G.I cap at top.
     (A)-(V) Tube well item no - 18(ii)
</t>
  </si>
  <si>
    <t xml:space="preserve">Supplying, fitting and fixing including supplying of suitable jointing compound for fixing in position, threading, if necessary etc. all complete.
c)  80 mm dia G.I. plug of approved make conforming to I.S. specifications.
     (A)-(II) G.I. pipe &amp; fittings item no -K
</t>
  </si>
  <si>
    <t xml:space="preserve">d) Holding clamp for 150 mm dia tube well casing faricated by 50mm x 6mm MS flat with necessary nuts, bolts &amp; washers &amp; painting   </t>
  </si>
  <si>
    <r>
      <rPr>
        <b/>
        <sz val="10"/>
        <rFont val="Book Antiqua"/>
        <family val="1"/>
      </rPr>
      <t>SINKING OF DEEP TUBE WELL</t>
    </r>
    <r>
      <rPr>
        <sz val="10"/>
        <rFont val="Book Antiqua"/>
        <family val="1"/>
      </rPr>
      <t xml:space="preserve">
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  150 mm dia. boring etc. for top enlargement
       (A)-(V) Tube well item no - 1e(ii)</t>
    </r>
  </si>
  <si>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</si>
  <si>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</si>
  <si>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</si>
  <si>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</si>
  <si>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</si>
  <si>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</si>
  <si>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</si>
  <si>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</si>
  <si>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</si>
  <si>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</si>
  <si>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</si>
  <si>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</si>
  <si>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</si>
  <si>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Labour for hoisting plastic water storage tank. 
(f) 2000 litre capacity
(C) Upto 2nd storey from G.L.</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</si>
  <si>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</si>
  <si>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Name of Work: Construction of 4 units U.S. Qts. and 16 units L.S. Qtrs. and Change Room for Women Police Personnel at Malbazar P.S. under Jalpaiguri District.</t>
  </si>
  <si>
    <t xml:space="preserve">Tender Inviting Authority: The Additional Chief Engineer,  W.B.P.H&amp;.I.D.Corpn. Ltd. </t>
  </si>
  <si>
    <t>Contract No: WBPHIDCL/ACE/NIT- 100(e)/2018-2019 (1st Call) For Sl. No. 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</si>
</sst>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s>
  <fonts count="8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color indexed="8"/>
      <name val="Book Antiqua"/>
      <family val="1"/>
    </font>
    <font>
      <sz val="10"/>
      <name val="Book Antiqua"/>
      <family val="1"/>
    </font>
    <font>
      <b/>
      <sz val="10"/>
      <name val="Arial"/>
      <family val="2"/>
    </font>
    <font>
      <b/>
      <sz val="10"/>
      <color indexed="8"/>
      <name val="Book Antiqua"/>
      <family val="1"/>
    </font>
    <font>
      <b/>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9"/>
      <color indexed="8"/>
      <name val="Book Antiqua"/>
      <family val="1"/>
    </font>
    <font>
      <b/>
      <sz val="9"/>
      <color indexed="8"/>
      <name val="Book Antiqua"/>
      <family val="1"/>
    </font>
    <font>
      <sz val="10"/>
      <color indexed="23"/>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9"/>
      <color theme="1"/>
      <name val="Book Antiqua"/>
      <family val="1"/>
    </font>
    <font>
      <b/>
      <sz val="9"/>
      <color theme="1"/>
      <name val="Book Antiqua"/>
      <family val="1"/>
    </font>
    <font>
      <sz val="10"/>
      <color theme="1"/>
      <name val="Book Antiqua"/>
      <family val="1"/>
    </font>
    <font>
      <b/>
      <sz val="10"/>
      <color theme="1"/>
      <name val="Book Antiqua"/>
      <family val="1"/>
    </font>
    <font>
      <sz val="10"/>
      <color theme="0"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2">
    <xf numFmtId="0" fontId="0" fillId="0" borderId="0" xfId="0" applyFont="1" applyAlignment="1">
      <alignment/>
    </xf>
    <xf numFmtId="0" fontId="3" fillId="0" borderId="0" xfId="58" applyNumberFormat="1" applyFont="1" applyFill="1" applyBorder="1" applyAlignment="1">
      <alignment vertical="center"/>
      <protection/>
    </xf>
    <xf numFmtId="0" fontId="71" fillId="0" borderId="0" xfId="58" applyNumberFormat="1" applyFont="1" applyFill="1" applyBorder="1" applyAlignment="1" applyProtection="1">
      <alignment vertical="center"/>
      <protection locked="0"/>
    </xf>
    <xf numFmtId="0" fontId="71"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2"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1"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1"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1"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1"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1" fillId="0" borderId="0" xfId="58" applyNumberFormat="1" applyFont="1" applyFill="1" applyAlignment="1" applyProtection="1">
      <alignment vertical="top"/>
      <protection/>
    </xf>
    <xf numFmtId="0" fontId="0" fillId="0" borderId="0" xfId="58" applyNumberFormat="1" applyFill="1">
      <alignment/>
      <protection/>
    </xf>
    <xf numFmtId="0" fontId="73" fillId="0" borderId="0" xfId="58" applyNumberFormat="1" applyFont="1" applyFill="1">
      <alignment/>
      <protection/>
    </xf>
    <xf numFmtId="0" fontId="74" fillId="0" borderId="0" xfId="63" applyNumberFormat="1" applyFont="1" applyFill="1" applyBorder="1" applyAlignment="1" applyProtection="1">
      <alignment horizontal="center" vertical="center"/>
      <protection/>
    </xf>
    <xf numFmtId="0" fontId="2" fillId="0" borderId="12"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75" fillId="0" borderId="10" xfId="63" applyNumberFormat="1" applyFont="1" applyFill="1" applyBorder="1" applyAlignment="1">
      <alignment vertical="top" wrapText="1"/>
      <protection/>
    </xf>
    <xf numFmtId="0" fontId="3" fillId="0" borderId="11" xfId="63" applyNumberFormat="1" applyFont="1" applyFill="1" applyBorder="1" applyAlignment="1">
      <alignment horizontal="center" vertical="top"/>
      <protection/>
    </xf>
    <xf numFmtId="0" fontId="3" fillId="0" borderId="11" xfId="63" applyNumberFormat="1" applyFont="1" applyFill="1" applyBorder="1" applyAlignment="1">
      <alignment vertical="top" wrapText="1"/>
      <protection/>
    </xf>
    <xf numFmtId="0" fontId="2" fillId="0" borderId="11" xfId="63" applyNumberFormat="1" applyFont="1" applyFill="1" applyBorder="1" applyAlignment="1">
      <alignment horizontal="left" vertical="top"/>
      <protection/>
    </xf>
    <xf numFmtId="0" fontId="2" fillId="0" borderId="12" xfId="63" applyNumberFormat="1" applyFont="1" applyFill="1" applyBorder="1" applyAlignment="1">
      <alignment horizontal="left" vertical="top"/>
      <protection/>
    </xf>
    <xf numFmtId="0" fontId="3" fillId="0" borderId="14" xfId="63" applyNumberFormat="1" applyFont="1" applyFill="1" applyBorder="1" applyAlignment="1">
      <alignment vertical="top"/>
      <protection/>
    </xf>
    <xf numFmtId="0" fontId="6" fillId="0" borderId="15" xfId="63" applyNumberFormat="1" applyFont="1" applyFill="1" applyBorder="1" applyAlignment="1">
      <alignment vertical="top"/>
      <protection/>
    </xf>
    <xf numFmtId="0" fontId="3" fillId="0" borderId="15" xfId="63" applyNumberFormat="1" applyFont="1" applyFill="1" applyBorder="1" applyAlignment="1">
      <alignment vertical="top"/>
      <protection/>
    </xf>
    <xf numFmtId="0" fontId="14" fillId="0" borderId="10" xfId="63" applyNumberFormat="1" applyFont="1" applyFill="1" applyBorder="1" applyAlignment="1" applyProtection="1">
      <alignment vertical="center" wrapText="1"/>
      <protection locked="0"/>
    </xf>
    <xf numFmtId="0" fontId="76" fillId="33" borderId="10" xfId="63" applyNumberFormat="1" applyFont="1" applyFill="1" applyBorder="1" applyAlignment="1" applyProtection="1">
      <alignment vertical="center" wrapText="1"/>
      <protection locked="0"/>
    </xf>
    <xf numFmtId="0" fontId="77"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78" fillId="0" borderId="11" xfId="63" applyNumberFormat="1" applyFont="1" applyFill="1" applyBorder="1" applyAlignment="1">
      <alignment vertical="top"/>
      <protection/>
    </xf>
    <xf numFmtId="10" fontId="79" fillId="33" borderId="10" xfId="68" applyNumberFormat="1" applyFont="1" applyFill="1" applyBorder="1" applyAlignment="1" applyProtection="1">
      <alignment horizontal="center" vertical="center"/>
      <protection locked="0"/>
    </xf>
    <xf numFmtId="2" fontId="6" fillId="0" borderId="16" xfId="63" applyNumberFormat="1" applyFont="1" applyFill="1" applyBorder="1" applyAlignment="1">
      <alignment horizontal="right" vertical="top"/>
      <protection/>
    </xf>
    <xf numFmtId="0" fontId="17" fillId="0" borderId="11" xfId="63" applyNumberFormat="1" applyFont="1" applyFill="1" applyBorder="1" applyAlignment="1">
      <alignment vertical="top" wrapText="1"/>
      <protection/>
    </xf>
    <xf numFmtId="2" fontId="6" fillId="0" borderId="11" xfId="42" applyNumberFormat="1" applyFont="1" applyFill="1" applyBorder="1" applyAlignment="1">
      <alignment vertical="top"/>
    </xf>
    <xf numFmtId="0" fontId="80" fillId="0" borderId="11" xfId="63" applyNumberFormat="1" applyFont="1" applyFill="1" applyBorder="1" applyAlignment="1">
      <alignment horizontal="left" vertical="center" wrapText="1" readingOrder="1"/>
      <protection/>
    </xf>
    <xf numFmtId="180" fontId="3" fillId="0" borderId="11" xfId="63"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3"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3" applyNumberFormat="1" applyFont="1" applyFill="1" applyBorder="1" applyAlignment="1">
      <alignment horizontal="right" vertical="center" readingOrder="1"/>
      <protection/>
    </xf>
    <xf numFmtId="180" fontId="2" fillId="0" borderId="19" xfId="63" applyNumberFormat="1" applyFont="1" applyFill="1" applyBorder="1" applyAlignment="1">
      <alignment horizontal="right" vertical="center" readingOrder="1"/>
      <protection/>
    </xf>
    <xf numFmtId="0" fontId="3" fillId="0" borderId="11" xfId="63"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3" applyNumberFormat="1" applyFont="1" applyFill="1" applyBorder="1" applyAlignment="1">
      <alignment horizontal="right" vertical="center" readingOrder="1"/>
      <protection/>
    </xf>
    <xf numFmtId="2" fontId="2" fillId="0" borderId="19" xfId="62" applyNumberFormat="1" applyFont="1" applyFill="1" applyBorder="1" applyAlignment="1">
      <alignment horizontal="right" vertical="center" readingOrder="1"/>
      <protection/>
    </xf>
    <xf numFmtId="2" fontId="3" fillId="0" borderId="0" xfId="58" applyNumberFormat="1" applyFont="1" applyFill="1" applyAlignment="1">
      <alignment vertical="top"/>
      <protection/>
    </xf>
    <xf numFmtId="0" fontId="77" fillId="0" borderId="14" xfId="58" applyNumberFormat="1" applyFont="1" applyFill="1" applyBorder="1" applyAlignment="1" applyProtection="1">
      <alignment vertical="top"/>
      <protection/>
    </xf>
    <xf numFmtId="182" fontId="81" fillId="0" borderId="11" xfId="0" applyNumberFormat="1" applyFont="1" applyFill="1" applyBorder="1" applyAlignment="1">
      <alignment horizontal="center" vertical="center" wrapText="1"/>
    </xf>
    <xf numFmtId="0" fontId="81" fillId="0" borderId="11" xfId="0" applyFont="1" applyFill="1" applyBorder="1" applyAlignment="1">
      <alignment horizontal="center" vertical="center" wrapText="1"/>
    </xf>
    <xf numFmtId="2" fontId="82" fillId="0" borderId="11" xfId="0" applyNumberFormat="1" applyFont="1" applyFill="1" applyBorder="1" applyAlignment="1">
      <alignment horizontal="center" vertical="center" wrapText="1"/>
    </xf>
    <xf numFmtId="182" fontId="0" fillId="0" borderId="0" xfId="58" applyNumberFormat="1" applyFill="1">
      <alignment/>
      <protection/>
    </xf>
    <xf numFmtId="0" fontId="19" fillId="0" borderId="11" xfId="0" applyFont="1" applyFill="1" applyBorder="1" applyAlignment="1">
      <alignment horizontal="justify" vertical="top" wrapText="1"/>
    </xf>
    <xf numFmtId="182" fontId="83" fillId="0" borderId="11" xfId="0" applyNumberFormat="1" applyFont="1" applyFill="1" applyBorder="1" applyAlignment="1">
      <alignment horizontal="center" vertical="center" wrapText="1"/>
    </xf>
    <xf numFmtId="0" fontId="83" fillId="0" borderId="11" xfId="0" applyFont="1" applyFill="1" applyBorder="1" applyAlignment="1">
      <alignment horizontal="center" vertical="center" wrapText="1"/>
    </xf>
    <xf numFmtId="2" fontId="84" fillId="0" borderId="11" xfId="0" applyNumberFormat="1" applyFont="1" applyFill="1" applyBorder="1" applyAlignment="1">
      <alignment horizontal="center" vertical="center" wrapText="1"/>
    </xf>
    <xf numFmtId="0" fontId="20" fillId="0" borderId="11" xfId="58" applyNumberFormat="1" applyFont="1" applyFill="1" applyBorder="1" applyAlignment="1" applyProtection="1">
      <alignment horizontal="right" vertical="center" readingOrder="1"/>
      <protection locked="0"/>
    </xf>
    <xf numFmtId="0" fontId="20" fillId="0" borderId="11" xfId="58" applyNumberFormat="1" applyFont="1" applyFill="1" applyBorder="1" applyAlignment="1" applyProtection="1">
      <alignment horizontal="right" vertical="center" readingOrder="1"/>
      <protection/>
    </xf>
    <xf numFmtId="0" fontId="11" fillId="0" borderId="11" xfId="63" applyNumberFormat="1" applyFont="1" applyFill="1" applyBorder="1" applyAlignment="1">
      <alignment vertical="center" readingOrder="1"/>
      <protection/>
    </xf>
    <xf numFmtId="0" fontId="11" fillId="0" borderId="11" xfId="58" applyNumberFormat="1" applyFont="1" applyFill="1" applyBorder="1" applyAlignment="1">
      <alignment vertical="center" readingOrder="1"/>
      <protection/>
    </xf>
    <xf numFmtId="0" fontId="20" fillId="0" borderId="11" xfId="58" applyNumberFormat="1" applyFont="1" applyFill="1" applyBorder="1" applyAlignment="1" applyProtection="1">
      <alignment horizontal="left" vertical="center" readingOrder="1"/>
      <protection locked="0"/>
    </xf>
    <xf numFmtId="0" fontId="20" fillId="33" borderId="17" xfId="58" applyNumberFormat="1" applyFont="1" applyFill="1" applyBorder="1" applyAlignment="1" applyProtection="1">
      <alignment horizontal="right" vertical="center" readingOrder="1"/>
      <protection locked="0"/>
    </xf>
    <xf numFmtId="0" fontId="20" fillId="0" borderId="10" xfId="58" applyNumberFormat="1" applyFont="1" applyFill="1" applyBorder="1" applyAlignment="1" applyProtection="1">
      <alignment horizontal="center" vertical="center" wrapText="1" readingOrder="1"/>
      <protection locked="0"/>
    </xf>
    <xf numFmtId="0" fontId="20" fillId="0" borderId="11" xfId="58" applyNumberFormat="1" applyFont="1" applyFill="1" applyBorder="1" applyAlignment="1" applyProtection="1">
      <alignment horizontal="center" vertical="center" wrapText="1" readingOrder="1"/>
      <protection locked="0"/>
    </xf>
    <xf numFmtId="2" fontId="20" fillId="0" borderId="19" xfId="63" applyNumberFormat="1" applyFont="1" applyFill="1" applyBorder="1" applyAlignment="1">
      <alignment horizontal="right" vertical="center" readingOrder="1"/>
      <protection/>
    </xf>
    <xf numFmtId="2" fontId="20" fillId="0" borderId="19" xfId="62" applyNumberFormat="1" applyFont="1" applyFill="1" applyBorder="1" applyAlignment="1">
      <alignment horizontal="right" vertical="center" readingOrder="1"/>
      <protection/>
    </xf>
    <xf numFmtId="0" fontId="11" fillId="0" borderId="11" xfId="63" applyNumberFormat="1" applyFont="1" applyFill="1" applyBorder="1" applyAlignment="1">
      <alignment vertical="center" wrapText="1" readingOrder="1"/>
      <protection/>
    </xf>
    <xf numFmtId="2" fontId="11" fillId="0" borderId="0" xfId="58" applyNumberFormat="1" applyFont="1" applyFill="1" applyAlignment="1">
      <alignment vertical="top"/>
      <protection/>
    </xf>
    <xf numFmtId="0" fontId="11" fillId="0" borderId="0" xfId="58" applyNumberFormat="1" applyFont="1" applyFill="1" applyAlignment="1">
      <alignment vertical="top"/>
      <protection/>
    </xf>
    <xf numFmtId="0" fontId="85" fillId="0" borderId="0" xfId="58" applyNumberFormat="1" applyFont="1" applyFill="1" applyAlignment="1">
      <alignment vertical="top"/>
      <protection/>
    </xf>
    <xf numFmtId="2" fontId="0" fillId="0" borderId="0" xfId="58" applyNumberFormat="1" applyFill="1" applyAlignment="1">
      <alignment vertical="top"/>
      <protection/>
    </xf>
    <xf numFmtId="0" fontId="0" fillId="0" borderId="0" xfId="58" applyNumberFormat="1" applyFill="1" applyAlignment="1">
      <alignment vertical="top"/>
      <protection/>
    </xf>
    <xf numFmtId="0" fontId="6" fillId="0" borderId="15" xfId="63" applyNumberFormat="1" applyFont="1" applyFill="1" applyBorder="1" applyAlignment="1">
      <alignment horizontal="center" vertical="top" wrapText="1"/>
      <protection/>
    </xf>
    <xf numFmtId="0" fontId="6" fillId="0" borderId="20" xfId="63"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8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2" fillId="0" borderId="21" xfId="58" applyNumberFormat="1" applyFont="1" applyFill="1" applyBorder="1" applyAlignment="1" applyProtection="1">
      <alignment horizontal="center" wrapText="1"/>
      <protection locked="0"/>
    </xf>
    <xf numFmtId="0" fontId="2" fillId="33" borderId="12" xfId="63" applyNumberFormat="1" applyFont="1" applyFill="1" applyBorder="1" applyAlignment="1" applyProtection="1">
      <alignment horizontal="left" vertical="top"/>
      <protection locked="0"/>
    </xf>
    <xf numFmtId="0" fontId="2" fillId="0" borderId="15" xfId="63" applyNumberFormat="1" applyFont="1" applyFill="1" applyBorder="1" applyAlignment="1" applyProtection="1">
      <alignment horizontal="left" vertical="top"/>
      <protection locked="0"/>
    </xf>
    <xf numFmtId="0" fontId="2" fillId="0" borderId="20"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27"/>
  <sheetViews>
    <sheetView showGridLines="0" view="pageBreakPreview" zoomScaleNormal="80" zoomScaleSheetLayoutView="100" zoomScalePageLayoutView="0" workbookViewId="0" topLeftCell="B1">
      <selection activeCell="B8" sqref="B8:BC8"/>
    </sheetView>
  </sheetViews>
  <sheetFormatPr defaultColWidth="9.140625" defaultRowHeight="15"/>
  <cols>
    <col min="1" max="1" width="13.57421875" style="20" customWidth="1"/>
    <col min="2" max="2" width="54.57421875" style="20"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9"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4.421875" style="20" hidden="1" customWidth="1"/>
    <col min="57" max="57" width="12.00390625" style="20" hidden="1" customWidth="1"/>
    <col min="58" max="59" width="0" style="20" hidden="1" customWidth="1"/>
    <col min="60" max="238" width="9.140625" style="20" customWidth="1"/>
    <col min="239" max="243" width="9.140625" style="21" customWidth="1"/>
    <col min="244" max="16384" width="9.140625" style="20" customWidth="1"/>
  </cols>
  <sheetData>
    <row r="1" spans="1:243" s="1" customFormat="1" ht="27" customHeight="1">
      <c r="A1" s="95" t="str">
        <f>B2&amp;" BoQ"</f>
        <v>Percentage BoQ</v>
      </c>
      <c r="B1" s="95"/>
      <c r="C1" s="95"/>
      <c r="D1" s="95"/>
      <c r="E1" s="95"/>
      <c r="F1" s="95"/>
      <c r="G1" s="95"/>
      <c r="H1" s="95"/>
      <c r="I1" s="95"/>
      <c r="J1" s="95"/>
      <c r="K1" s="95"/>
      <c r="L1" s="95"/>
      <c r="O1" s="2"/>
      <c r="P1" s="2"/>
      <c r="Q1" s="3"/>
      <c r="IE1" s="3"/>
      <c r="IF1" s="3"/>
      <c r="IG1" s="3"/>
      <c r="IH1" s="3"/>
      <c r="II1" s="3"/>
    </row>
    <row r="2" spans="1:17" s="1" customFormat="1" ht="25.5" customHeight="1" hidden="1">
      <c r="A2" s="22" t="s">
        <v>4</v>
      </c>
      <c r="B2" s="22" t="s">
        <v>63</v>
      </c>
      <c r="C2" s="22" t="s">
        <v>5</v>
      </c>
      <c r="D2" s="22" t="s">
        <v>6</v>
      </c>
      <c r="E2" s="22"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6" t="s">
        <v>700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6"/>
      <c r="IF4" s="6"/>
      <c r="IG4" s="6"/>
      <c r="IH4" s="6"/>
      <c r="II4" s="6"/>
    </row>
    <row r="5" spans="1:243" s="5" customFormat="1" ht="30.75" customHeight="1">
      <c r="A5" s="96" t="s">
        <v>699</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6"/>
      <c r="IF5" s="6"/>
      <c r="IG5" s="6"/>
      <c r="IH5" s="6"/>
      <c r="II5" s="6"/>
    </row>
    <row r="6" spans="1:243" s="5" customFormat="1" ht="30.75" customHeight="1">
      <c r="A6" s="96" t="s">
        <v>701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6"/>
      <c r="IF6" s="6"/>
      <c r="IG6" s="6"/>
      <c r="IH6" s="6"/>
      <c r="II6" s="6"/>
    </row>
    <row r="7" spans="1:243" s="5" customFormat="1" ht="29.25" customHeight="1" hidden="1">
      <c r="A7" s="97" t="s">
        <v>8</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6"/>
      <c r="IF7" s="6"/>
      <c r="IG7" s="6"/>
      <c r="IH7" s="6"/>
      <c r="II7" s="6"/>
    </row>
    <row r="8" spans="1:243" s="7" customFormat="1" ht="37.5" customHeight="1">
      <c r="A8" s="23" t="s">
        <v>9</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8"/>
      <c r="IF8" s="8"/>
      <c r="IG8" s="8"/>
      <c r="IH8" s="8"/>
      <c r="II8" s="8"/>
    </row>
    <row r="9" spans="1:243" s="9" customFormat="1" ht="61.5" customHeight="1">
      <c r="A9" s="92" t="s">
        <v>10</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409.5">
      <c r="A13" s="26">
        <v>1</v>
      </c>
      <c r="B13" s="43" t="s">
        <v>116</v>
      </c>
      <c r="C13" s="45" t="s">
        <v>34</v>
      </c>
      <c r="D13" s="46"/>
      <c r="E13" s="47"/>
      <c r="F13" s="48"/>
      <c r="G13" s="49"/>
      <c r="H13" s="49"/>
      <c r="I13" s="48"/>
      <c r="J13" s="50"/>
      <c r="K13" s="51"/>
      <c r="L13" s="51"/>
      <c r="M13" s="52"/>
      <c r="N13" s="53"/>
      <c r="O13" s="53"/>
      <c r="P13" s="54"/>
      <c r="Q13" s="53"/>
      <c r="R13" s="53"/>
      <c r="S13" s="54"/>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6"/>
      <c r="BB13" s="57"/>
      <c r="BC13" s="58"/>
      <c r="IE13" s="16">
        <v>1</v>
      </c>
      <c r="IF13" s="16" t="s">
        <v>35</v>
      </c>
      <c r="IG13" s="16" t="s">
        <v>36</v>
      </c>
      <c r="IH13" s="16">
        <v>10</v>
      </c>
      <c r="II13" s="16" t="s">
        <v>37</v>
      </c>
    </row>
    <row r="14" spans="1:243" s="15" customFormat="1" ht="131.25" customHeight="1">
      <c r="A14" s="26">
        <v>2</v>
      </c>
      <c r="B14" s="70" t="s">
        <v>647</v>
      </c>
      <c r="C14" s="45" t="s">
        <v>114</v>
      </c>
      <c r="D14" s="66">
        <v>774</v>
      </c>
      <c r="E14" s="67" t="s">
        <v>113</v>
      </c>
      <c r="F14" s="68">
        <v>134.92</v>
      </c>
      <c r="G14" s="59"/>
      <c r="H14" s="49"/>
      <c r="I14" s="48" t="s">
        <v>39</v>
      </c>
      <c r="J14" s="50">
        <f aca="true" t="shared" si="0" ref="J14:J45">IF(I14="Less(-)",-1,1)</f>
        <v>1</v>
      </c>
      <c r="K14" s="51" t="s">
        <v>64</v>
      </c>
      <c r="L14" s="51" t="s">
        <v>7</v>
      </c>
      <c r="M14" s="60"/>
      <c r="N14" s="59"/>
      <c r="O14" s="59"/>
      <c r="P14" s="61"/>
      <c r="Q14" s="59"/>
      <c r="R14" s="59"/>
      <c r="S14" s="61"/>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62">
        <f aca="true" t="shared" si="1" ref="BA14:BA45">total_amount_ba($B$2,$D$2,D14,F14,J14,K14,M14)</f>
        <v>104428.08</v>
      </c>
      <c r="BB14" s="63">
        <f aca="true" t="shared" si="2" ref="BB14:BB45">BA14+SUM(N14:AZ14)</f>
        <v>104428.08</v>
      </c>
      <c r="BC14" s="58" t="str">
        <f aca="true" t="shared" si="3" ref="BC14:BC45">SpellNumber(L14,BB14)</f>
        <v>INR  One Lakh Four Thousand Four Hundred &amp; Twenty Eight  and Paise Eight Only</v>
      </c>
      <c r="BD14" s="64">
        <v>119.27</v>
      </c>
      <c r="BE14" s="64">
        <f>BD14*1.12*1.01</f>
        <v>134.92</v>
      </c>
      <c r="IE14" s="16">
        <v>2</v>
      </c>
      <c r="IF14" s="16" t="s">
        <v>35</v>
      </c>
      <c r="IG14" s="16" t="s">
        <v>44</v>
      </c>
      <c r="IH14" s="16">
        <v>10</v>
      </c>
      <c r="II14" s="16" t="s">
        <v>38</v>
      </c>
    </row>
    <row r="15" spans="1:243" s="15" customFormat="1" ht="157.5" customHeight="1">
      <c r="A15" s="26">
        <v>3</v>
      </c>
      <c r="B15" s="70" t="s">
        <v>264</v>
      </c>
      <c r="C15" s="45" t="s">
        <v>115</v>
      </c>
      <c r="D15" s="66">
        <v>49</v>
      </c>
      <c r="E15" s="67" t="s">
        <v>113</v>
      </c>
      <c r="F15" s="68">
        <v>217.62</v>
      </c>
      <c r="G15" s="59"/>
      <c r="H15" s="49"/>
      <c r="I15" s="48" t="s">
        <v>39</v>
      </c>
      <c r="J15" s="50">
        <f t="shared" si="0"/>
        <v>1</v>
      </c>
      <c r="K15" s="51" t="s">
        <v>64</v>
      </c>
      <c r="L15" s="51" t="s">
        <v>7</v>
      </c>
      <c r="M15" s="60"/>
      <c r="N15" s="59"/>
      <c r="O15" s="59"/>
      <c r="P15" s="61"/>
      <c r="Q15" s="59"/>
      <c r="R15" s="59"/>
      <c r="S15" s="61"/>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62">
        <f t="shared" si="1"/>
        <v>10663.38</v>
      </c>
      <c r="BB15" s="63">
        <f t="shared" si="2"/>
        <v>10663.38</v>
      </c>
      <c r="BC15" s="58" t="str">
        <f t="shared" si="3"/>
        <v>INR  Ten Thousand Six Hundred &amp; Sixty Three  and Paise Thirty Eight Only</v>
      </c>
      <c r="BD15" s="64">
        <v>192.38</v>
      </c>
      <c r="BE15" s="64">
        <f aca="true" t="shared" si="4" ref="BE15:BE78">BD15*1.12*1.01</f>
        <v>217.62</v>
      </c>
      <c r="IE15" s="16">
        <v>3</v>
      </c>
      <c r="IF15" s="16" t="s">
        <v>46</v>
      </c>
      <c r="IG15" s="16" t="s">
        <v>47</v>
      </c>
      <c r="IH15" s="16">
        <v>10</v>
      </c>
      <c r="II15" s="16" t="s">
        <v>38</v>
      </c>
    </row>
    <row r="16" spans="1:243" s="15" customFormat="1" ht="65.25" customHeight="1">
      <c r="A16" s="26">
        <v>4</v>
      </c>
      <c r="B16" s="70" t="s">
        <v>280</v>
      </c>
      <c r="C16" s="45" t="s">
        <v>43</v>
      </c>
      <c r="D16" s="66">
        <v>755.813</v>
      </c>
      <c r="E16" s="67" t="s">
        <v>232</v>
      </c>
      <c r="F16" s="68">
        <v>27.15</v>
      </c>
      <c r="G16" s="59"/>
      <c r="H16" s="49"/>
      <c r="I16" s="48" t="s">
        <v>39</v>
      </c>
      <c r="J16" s="50">
        <f t="shared" si="0"/>
        <v>1</v>
      </c>
      <c r="K16" s="51" t="s">
        <v>64</v>
      </c>
      <c r="L16" s="51" t="s">
        <v>7</v>
      </c>
      <c r="M16" s="60"/>
      <c r="N16" s="59"/>
      <c r="O16" s="59"/>
      <c r="P16" s="61"/>
      <c r="Q16" s="59"/>
      <c r="R16" s="59"/>
      <c r="S16" s="61"/>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62">
        <f t="shared" si="1"/>
        <v>20520.32</v>
      </c>
      <c r="BB16" s="63">
        <f t="shared" si="2"/>
        <v>20520.32</v>
      </c>
      <c r="BC16" s="58" t="str">
        <f t="shared" si="3"/>
        <v>INR  Twenty Thousand Five Hundred &amp; Twenty  and Paise Thirty Two Only</v>
      </c>
      <c r="BD16" s="64">
        <v>24</v>
      </c>
      <c r="BE16" s="64">
        <f t="shared" si="4"/>
        <v>27.15</v>
      </c>
      <c r="BF16" s="15">
        <f>22.07/F16</f>
        <v>0.812891344383057</v>
      </c>
      <c r="IE16" s="16">
        <v>1.01</v>
      </c>
      <c r="IF16" s="16" t="s">
        <v>40</v>
      </c>
      <c r="IG16" s="16" t="s">
        <v>36</v>
      </c>
      <c r="IH16" s="16">
        <v>123.223</v>
      </c>
      <c r="II16" s="16" t="s">
        <v>38</v>
      </c>
    </row>
    <row r="17" spans="1:243" s="15" customFormat="1" ht="198.75" customHeight="1">
      <c r="A17" s="26">
        <v>5</v>
      </c>
      <c r="B17" s="70" t="s">
        <v>455</v>
      </c>
      <c r="C17" s="45" t="s">
        <v>45</v>
      </c>
      <c r="D17" s="66">
        <v>415</v>
      </c>
      <c r="E17" s="67" t="s">
        <v>232</v>
      </c>
      <c r="F17" s="68">
        <v>124.43</v>
      </c>
      <c r="G17" s="59"/>
      <c r="H17" s="49"/>
      <c r="I17" s="48" t="s">
        <v>39</v>
      </c>
      <c r="J17" s="50">
        <f t="shared" si="0"/>
        <v>1</v>
      </c>
      <c r="K17" s="51" t="s">
        <v>64</v>
      </c>
      <c r="L17" s="51" t="s">
        <v>7</v>
      </c>
      <c r="M17" s="60"/>
      <c r="N17" s="59"/>
      <c r="O17" s="59"/>
      <c r="P17" s="61"/>
      <c r="Q17" s="59"/>
      <c r="R17" s="59"/>
      <c r="S17" s="61"/>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62">
        <f t="shared" si="1"/>
        <v>51638.45</v>
      </c>
      <c r="BB17" s="63">
        <f t="shared" si="2"/>
        <v>51638.45</v>
      </c>
      <c r="BC17" s="58" t="str">
        <f t="shared" si="3"/>
        <v>INR  Fifty One Thousand Six Hundred &amp; Thirty Eight  and Paise Forty Five Only</v>
      </c>
      <c r="BD17" s="64">
        <v>110</v>
      </c>
      <c r="BE17" s="64">
        <f t="shared" si="4"/>
        <v>124.43</v>
      </c>
      <c r="IE17" s="16">
        <v>1.02</v>
      </c>
      <c r="IF17" s="16" t="s">
        <v>41</v>
      </c>
      <c r="IG17" s="16" t="s">
        <v>42</v>
      </c>
      <c r="IH17" s="16">
        <v>213</v>
      </c>
      <c r="II17" s="16" t="s">
        <v>38</v>
      </c>
    </row>
    <row r="18" spans="1:243" s="15" customFormat="1" ht="105.75" customHeight="1">
      <c r="A18" s="26">
        <v>6</v>
      </c>
      <c r="B18" s="70" t="s">
        <v>456</v>
      </c>
      <c r="C18" s="45" t="s">
        <v>48</v>
      </c>
      <c r="D18" s="66">
        <v>238</v>
      </c>
      <c r="E18" s="67" t="s">
        <v>113</v>
      </c>
      <c r="F18" s="68">
        <v>716.36</v>
      </c>
      <c r="G18" s="59"/>
      <c r="H18" s="49"/>
      <c r="I18" s="48" t="s">
        <v>39</v>
      </c>
      <c r="J18" s="50">
        <f t="shared" si="0"/>
        <v>1</v>
      </c>
      <c r="K18" s="51" t="s">
        <v>64</v>
      </c>
      <c r="L18" s="51" t="s">
        <v>7</v>
      </c>
      <c r="M18" s="60"/>
      <c r="N18" s="59"/>
      <c r="O18" s="59"/>
      <c r="P18" s="61"/>
      <c r="Q18" s="59"/>
      <c r="R18" s="59"/>
      <c r="S18" s="61"/>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62">
        <f t="shared" si="1"/>
        <v>170493.68</v>
      </c>
      <c r="BB18" s="63">
        <f t="shared" si="2"/>
        <v>170493.68</v>
      </c>
      <c r="BC18" s="58" t="str">
        <f t="shared" si="3"/>
        <v>INR  One Lakh Seventy Thousand Four Hundred &amp; Ninety Three  and Paise Sixty Eight Only</v>
      </c>
      <c r="BD18" s="64">
        <v>633.27</v>
      </c>
      <c r="BE18" s="64">
        <f t="shared" si="4"/>
        <v>716.36</v>
      </c>
      <c r="IE18" s="16">
        <v>2</v>
      </c>
      <c r="IF18" s="16" t="s">
        <v>35</v>
      </c>
      <c r="IG18" s="16" t="s">
        <v>44</v>
      </c>
      <c r="IH18" s="16">
        <v>10</v>
      </c>
      <c r="II18" s="16" t="s">
        <v>38</v>
      </c>
    </row>
    <row r="19" spans="1:243" s="15" customFormat="1" ht="47.25" customHeight="1">
      <c r="A19" s="26">
        <v>7</v>
      </c>
      <c r="B19" s="70" t="s">
        <v>265</v>
      </c>
      <c r="C19" s="45" t="s">
        <v>49</v>
      </c>
      <c r="D19" s="66">
        <v>775</v>
      </c>
      <c r="E19" s="67" t="s">
        <v>230</v>
      </c>
      <c r="F19" s="68">
        <v>366.51</v>
      </c>
      <c r="G19" s="59"/>
      <c r="H19" s="49"/>
      <c r="I19" s="48" t="s">
        <v>39</v>
      </c>
      <c r="J19" s="50">
        <f t="shared" si="0"/>
        <v>1</v>
      </c>
      <c r="K19" s="51" t="s">
        <v>64</v>
      </c>
      <c r="L19" s="51" t="s">
        <v>7</v>
      </c>
      <c r="M19" s="60"/>
      <c r="N19" s="59"/>
      <c r="O19" s="59"/>
      <c r="P19" s="61"/>
      <c r="Q19" s="59"/>
      <c r="R19" s="59"/>
      <c r="S19" s="61"/>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62">
        <f t="shared" si="1"/>
        <v>284045.25</v>
      </c>
      <c r="BB19" s="63">
        <f t="shared" si="2"/>
        <v>284045.25</v>
      </c>
      <c r="BC19" s="58" t="str">
        <f t="shared" si="3"/>
        <v>INR  Two Lakh Eighty Four Thousand  &amp;Forty Five  and Paise Twenty Five Only</v>
      </c>
      <c r="BD19" s="64">
        <v>324</v>
      </c>
      <c r="BE19" s="64">
        <f t="shared" si="4"/>
        <v>366.51</v>
      </c>
      <c r="IE19" s="16">
        <v>2</v>
      </c>
      <c r="IF19" s="16" t="s">
        <v>35</v>
      </c>
      <c r="IG19" s="16" t="s">
        <v>44</v>
      </c>
      <c r="IH19" s="16">
        <v>10</v>
      </c>
      <c r="II19" s="16" t="s">
        <v>38</v>
      </c>
    </row>
    <row r="20" spans="1:243" s="15" customFormat="1" ht="75.75" customHeight="1">
      <c r="A20" s="26">
        <v>8</v>
      </c>
      <c r="B20" s="70" t="s">
        <v>266</v>
      </c>
      <c r="C20" s="45" t="s">
        <v>50</v>
      </c>
      <c r="D20" s="66">
        <v>31</v>
      </c>
      <c r="E20" s="67" t="s">
        <v>113</v>
      </c>
      <c r="F20" s="68">
        <v>4531.59</v>
      </c>
      <c r="G20" s="59"/>
      <c r="H20" s="49"/>
      <c r="I20" s="48" t="s">
        <v>39</v>
      </c>
      <c r="J20" s="50">
        <f t="shared" si="0"/>
        <v>1</v>
      </c>
      <c r="K20" s="51" t="s">
        <v>64</v>
      </c>
      <c r="L20" s="51" t="s">
        <v>7</v>
      </c>
      <c r="M20" s="60"/>
      <c r="N20" s="59"/>
      <c r="O20" s="59"/>
      <c r="P20" s="61"/>
      <c r="Q20" s="59"/>
      <c r="R20" s="59"/>
      <c r="S20" s="61"/>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62">
        <f t="shared" si="1"/>
        <v>140479.29</v>
      </c>
      <c r="BB20" s="63">
        <f t="shared" si="2"/>
        <v>140479.29</v>
      </c>
      <c r="BC20" s="58" t="str">
        <f t="shared" si="3"/>
        <v>INR  One Lakh Forty Thousand Four Hundred &amp; Seventy Nine  and Paise Twenty Nine Only</v>
      </c>
      <c r="BD20" s="64">
        <v>4006</v>
      </c>
      <c r="BE20" s="64">
        <f t="shared" si="4"/>
        <v>4531.59</v>
      </c>
      <c r="IE20" s="16">
        <v>3</v>
      </c>
      <c r="IF20" s="16" t="s">
        <v>46</v>
      </c>
      <c r="IG20" s="16" t="s">
        <v>47</v>
      </c>
      <c r="IH20" s="16">
        <v>10</v>
      </c>
      <c r="II20" s="16" t="s">
        <v>38</v>
      </c>
    </row>
    <row r="21" spans="1:243" s="15" customFormat="1" ht="226.5" customHeight="1">
      <c r="A21" s="26">
        <v>9</v>
      </c>
      <c r="B21" s="70" t="s">
        <v>457</v>
      </c>
      <c r="C21" s="45" t="s">
        <v>51</v>
      </c>
      <c r="D21" s="66">
        <v>521.4</v>
      </c>
      <c r="E21" s="67" t="s">
        <v>113</v>
      </c>
      <c r="F21" s="68">
        <v>6450.1</v>
      </c>
      <c r="G21" s="59"/>
      <c r="H21" s="49"/>
      <c r="I21" s="48" t="s">
        <v>39</v>
      </c>
      <c r="J21" s="50">
        <f t="shared" si="0"/>
        <v>1</v>
      </c>
      <c r="K21" s="51" t="s">
        <v>64</v>
      </c>
      <c r="L21" s="51" t="s">
        <v>7</v>
      </c>
      <c r="M21" s="60"/>
      <c r="N21" s="59"/>
      <c r="O21" s="59"/>
      <c r="P21" s="61"/>
      <c r="Q21" s="59"/>
      <c r="R21" s="59"/>
      <c r="S21" s="61"/>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62">
        <f t="shared" si="1"/>
        <v>3363082.14</v>
      </c>
      <c r="BB21" s="63">
        <f t="shared" si="2"/>
        <v>3363082.14</v>
      </c>
      <c r="BC21" s="58" t="str">
        <f t="shared" si="3"/>
        <v>INR  Thirty Three Lakh Sixty Three Thousand  &amp;Eighty Two  and Paise Fourteen Only</v>
      </c>
      <c r="BD21" s="64">
        <v>5702</v>
      </c>
      <c r="BE21" s="64">
        <f t="shared" si="4"/>
        <v>6450.1</v>
      </c>
      <c r="IE21" s="16">
        <v>1.01</v>
      </c>
      <c r="IF21" s="16" t="s">
        <v>40</v>
      </c>
      <c r="IG21" s="16" t="s">
        <v>36</v>
      </c>
      <c r="IH21" s="16">
        <v>123.223</v>
      </c>
      <c r="II21" s="16" t="s">
        <v>38</v>
      </c>
    </row>
    <row r="22" spans="1:243" s="15" customFormat="1" ht="227.25" customHeight="1">
      <c r="A22" s="26">
        <v>10</v>
      </c>
      <c r="B22" s="70" t="s">
        <v>648</v>
      </c>
      <c r="C22" s="45" t="s">
        <v>52</v>
      </c>
      <c r="D22" s="66">
        <v>104</v>
      </c>
      <c r="E22" s="67" t="s">
        <v>113</v>
      </c>
      <c r="F22" s="68">
        <v>6557.57</v>
      </c>
      <c r="G22" s="59"/>
      <c r="H22" s="49"/>
      <c r="I22" s="48" t="s">
        <v>39</v>
      </c>
      <c r="J22" s="50">
        <f t="shared" si="0"/>
        <v>1</v>
      </c>
      <c r="K22" s="51" t="s">
        <v>64</v>
      </c>
      <c r="L22" s="51" t="s">
        <v>7</v>
      </c>
      <c r="M22" s="60"/>
      <c r="N22" s="59"/>
      <c r="O22" s="59"/>
      <c r="P22" s="61"/>
      <c r="Q22" s="59"/>
      <c r="R22" s="59"/>
      <c r="S22" s="61"/>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62">
        <f t="shared" si="1"/>
        <v>681987.28</v>
      </c>
      <c r="BB22" s="63">
        <f t="shared" si="2"/>
        <v>681987.28</v>
      </c>
      <c r="BC22" s="58" t="str">
        <f t="shared" si="3"/>
        <v>INR  Six Lakh Eighty One Thousand Nine Hundred &amp; Eighty Seven  and Paise Twenty Eight Only</v>
      </c>
      <c r="BD22" s="64">
        <v>5797</v>
      </c>
      <c r="BE22" s="64">
        <f t="shared" si="4"/>
        <v>6557.57</v>
      </c>
      <c r="IE22" s="16">
        <v>1.01</v>
      </c>
      <c r="IF22" s="16" t="s">
        <v>40</v>
      </c>
      <c r="IG22" s="16" t="s">
        <v>36</v>
      </c>
      <c r="IH22" s="16">
        <v>123.223</v>
      </c>
      <c r="II22" s="16" t="s">
        <v>38</v>
      </c>
    </row>
    <row r="23" spans="1:243" s="15" customFormat="1" ht="226.5" customHeight="1">
      <c r="A23" s="26">
        <v>11</v>
      </c>
      <c r="B23" s="70" t="s">
        <v>649</v>
      </c>
      <c r="C23" s="45" t="s">
        <v>53</v>
      </c>
      <c r="D23" s="66">
        <v>104</v>
      </c>
      <c r="E23" s="67" t="s">
        <v>113</v>
      </c>
      <c r="F23" s="68">
        <v>6665.03</v>
      </c>
      <c r="G23" s="59"/>
      <c r="H23" s="49"/>
      <c r="I23" s="48" t="s">
        <v>39</v>
      </c>
      <c r="J23" s="50">
        <f t="shared" si="0"/>
        <v>1</v>
      </c>
      <c r="K23" s="51" t="s">
        <v>64</v>
      </c>
      <c r="L23" s="51" t="s">
        <v>7</v>
      </c>
      <c r="M23" s="60"/>
      <c r="N23" s="59"/>
      <c r="O23" s="59"/>
      <c r="P23" s="61"/>
      <c r="Q23" s="59"/>
      <c r="R23" s="59"/>
      <c r="S23" s="61"/>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62">
        <f t="shared" si="1"/>
        <v>693163.12</v>
      </c>
      <c r="BB23" s="63">
        <f t="shared" si="2"/>
        <v>693163.12</v>
      </c>
      <c r="BC23" s="58" t="str">
        <f t="shared" si="3"/>
        <v>INR  Six Lakh Ninety Three Thousand One Hundred &amp; Sixty Three  and Paise Twelve Only</v>
      </c>
      <c r="BD23" s="64">
        <v>5892</v>
      </c>
      <c r="BE23" s="64">
        <f t="shared" si="4"/>
        <v>6665.03</v>
      </c>
      <c r="IE23" s="16"/>
      <c r="IF23" s="16"/>
      <c r="IG23" s="16"/>
      <c r="IH23" s="16"/>
      <c r="II23" s="16"/>
    </row>
    <row r="24" spans="1:243" s="15" customFormat="1" ht="226.5" customHeight="1">
      <c r="A24" s="26">
        <v>12</v>
      </c>
      <c r="B24" s="70" t="s">
        <v>650</v>
      </c>
      <c r="C24" s="45" t="s">
        <v>54</v>
      </c>
      <c r="D24" s="66">
        <v>112</v>
      </c>
      <c r="E24" s="67" t="s">
        <v>113</v>
      </c>
      <c r="F24" s="68">
        <v>6772.49</v>
      </c>
      <c r="G24" s="59"/>
      <c r="H24" s="49"/>
      <c r="I24" s="48" t="s">
        <v>39</v>
      </c>
      <c r="J24" s="50">
        <f t="shared" si="0"/>
        <v>1</v>
      </c>
      <c r="K24" s="51" t="s">
        <v>64</v>
      </c>
      <c r="L24" s="51" t="s">
        <v>7</v>
      </c>
      <c r="M24" s="60"/>
      <c r="N24" s="59"/>
      <c r="O24" s="59"/>
      <c r="P24" s="61"/>
      <c r="Q24" s="59"/>
      <c r="R24" s="59"/>
      <c r="S24" s="61"/>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62">
        <f t="shared" si="1"/>
        <v>758518.88</v>
      </c>
      <c r="BB24" s="63">
        <f t="shared" si="2"/>
        <v>758518.88</v>
      </c>
      <c r="BC24" s="58" t="str">
        <f t="shared" si="3"/>
        <v>INR  Seven Lakh Fifty Eight Thousand Five Hundred &amp; Eighteen  and Paise Eighty Eight Only</v>
      </c>
      <c r="BD24" s="64">
        <v>5987</v>
      </c>
      <c r="BE24" s="64">
        <f t="shared" si="4"/>
        <v>6772.49</v>
      </c>
      <c r="IE24" s="16"/>
      <c r="IF24" s="16"/>
      <c r="IG24" s="16"/>
      <c r="IH24" s="16"/>
      <c r="II24" s="16"/>
    </row>
    <row r="25" spans="1:243" s="15" customFormat="1" ht="227.25" customHeight="1">
      <c r="A25" s="26">
        <v>13</v>
      </c>
      <c r="B25" s="70" t="s">
        <v>651</v>
      </c>
      <c r="C25" s="45" t="s">
        <v>55</v>
      </c>
      <c r="D25" s="66">
        <v>12</v>
      </c>
      <c r="E25" s="67" t="s">
        <v>113</v>
      </c>
      <c r="F25" s="68">
        <v>6879.96</v>
      </c>
      <c r="G25" s="59"/>
      <c r="H25" s="49"/>
      <c r="I25" s="48" t="s">
        <v>39</v>
      </c>
      <c r="J25" s="50">
        <f t="shared" si="0"/>
        <v>1</v>
      </c>
      <c r="K25" s="51" t="s">
        <v>64</v>
      </c>
      <c r="L25" s="51" t="s">
        <v>7</v>
      </c>
      <c r="M25" s="60"/>
      <c r="N25" s="59"/>
      <c r="O25" s="59"/>
      <c r="P25" s="61"/>
      <c r="Q25" s="59"/>
      <c r="R25" s="59"/>
      <c r="S25" s="61"/>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62">
        <f t="shared" si="1"/>
        <v>82559.52</v>
      </c>
      <c r="BB25" s="63">
        <f t="shared" si="2"/>
        <v>82559.52</v>
      </c>
      <c r="BC25" s="58" t="str">
        <f t="shared" si="3"/>
        <v>INR  Eighty Two Thousand Five Hundred &amp; Fifty Nine  and Paise Fifty Two Only</v>
      </c>
      <c r="BD25" s="64">
        <v>6082</v>
      </c>
      <c r="BE25" s="64">
        <f t="shared" si="4"/>
        <v>6879.96</v>
      </c>
      <c r="IE25" s="16"/>
      <c r="IF25" s="16"/>
      <c r="IG25" s="16"/>
      <c r="IH25" s="16"/>
      <c r="II25" s="16"/>
    </row>
    <row r="26" spans="1:243" s="15" customFormat="1" ht="140.25" customHeight="1">
      <c r="A26" s="26">
        <v>14</v>
      </c>
      <c r="B26" s="70" t="s">
        <v>228</v>
      </c>
      <c r="C26" s="45" t="s">
        <v>56</v>
      </c>
      <c r="D26" s="66">
        <v>2792</v>
      </c>
      <c r="E26" s="67" t="s">
        <v>232</v>
      </c>
      <c r="F26" s="68">
        <v>410.63</v>
      </c>
      <c r="G26" s="59"/>
      <c r="H26" s="49"/>
      <c r="I26" s="48" t="s">
        <v>39</v>
      </c>
      <c r="J26" s="50">
        <f t="shared" si="0"/>
        <v>1</v>
      </c>
      <c r="K26" s="51" t="s">
        <v>64</v>
      </c>
      <c r="L26" s="51" t="s">
        <v>7</v>
      </c>
      <c r="M26" s="60"/>
      <c r="N26" s="59"/>
      <c r="O26" s="59"/>
      <c r="P26" s="61"/>
      <c r="Q26" s="59"/>
      <c r="R26" s="59"/>
      <c r="S26" s="61"/>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62">
        <f t="shared" si="1"/>
        <v>1146478.96</v>
      </c>
      <c r="BB26" s="63">
        <f t="shared" si="2"/>
        <v>1146478.96</v>
      </c>
      <c r="BC26" s="58" t="str">
        <f t="shared" si="3"/>
        <v>INR  Eleven Lakh Forty Six Thousand Four Hundred &amp; Seventy Eight  and Paise Ninety Six Only</v>
      </c>
      <c r="BD26" s="64">
        <v>363</v>
      </c>
      <c r="BE26" s="64">
        <f t="shared" si="4"/>
        <v>410.63</v>
      </c>
      <c r="IE26" s="16"/>
      <c r="IF26" s="16"/>
      <c r="IG26" s="16"/>
      <c r="IH26" s="16"/>
      <c r="II26" s="16"/>
    </row>
    <row r="27" spans="1:243" s="15" customFormat="1" ht="140.25" customHeight="1">
      <c r="A27" s="26">
        <v>15</v>
      </c>
      <c r="B27" s="70" t="s">
        <v>229</v>
      </c>
      <c r="C27" s="45" t="s">
        <v>57</v>
      </c>
      <c r="D27" s="66">
        <v>859</v>
      </c>
      <c r="E27" s="67" t="s">
        <v>232</v>
      </c>
      <c r="F27" s="68">
        <v>430.99</v>
      </c>
      <c r="G27" s="59"/>
      <c r="H27" s="49"/>
      <c r="I27" s="48" t="s">
        <v>39</v>
      </c>
      <c r="J27" s="50">
        <f t="shared" si="0"/>
        <v>1</v>
      </c>
      <c r="K27" s="51" t="s">
        <v>64</v>
      </c>
      <c r="L27" s="51" t="s">
        <v>7</v>
      </c>
      <c r="M27" s="60"/>
      <c r="N27" s="59"/>
      <c r="O27" s="59"/>
      <c r="P27" s="61"/>
      <c r="Q27" s="59"/>
      <c r="R27" s="59"/>
      <c r="S27" s="61"/>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62">
        <f t="shared" si="1"/>
        <v>370220.41</v>
      </c>
      <c r="BB27" s="63">
        <f t="shared" si="2"/>
        <v>370220.41</v>
      </c>
      <c r="BC27" s="58" t="str">
        <f t="shared" si="3"/>
        <v>INR  Three Lakh Seventy Thousand Two Hundred &amp; Twenty  and Paise Forty One Only</v>
      </c>
      <c r="BD27" s="64">
        <v>381</v>
      </c>
      <c r="BE27" s="64">
        <f t="shared" si="4"/>
        <v>430.99</v>
      </c>
      <c r="IE27" s="16"/>
      <c r="IF27" s="16"/>
      <c r="IG27" s="16"/>
      <c r="IH27" s="16"/>
      <c r="II27" s="16"/>
    </row>
    <row r="28" spans="1:243" s="15" customFormat="1" ht="140.25" customHeight="1">
      <c r="A28" s="26">
        <v>16</v>
      </c>
      <c r="B28" s="70" t="s">
        <v>267</v>
      </c>
      <c r="C28" s="45" t="s">
        <v>58</v>
      </c>
      <c r="D28" s="66">
        <v>859</v>
      </c>
      <c r="E28" s="67" t="s">
        <v>232</v>
      </c>
      <c r="F28" s="68">
        <v>451.35</v>
      </c>
      <c r="G28" s="59"/>
      <c r="H28" s="49"/>
      <c r="I28" s="48" t="s">
        <v>39</v>
      </c>
      <c r="J28" s="50">
        <f t="shared" si="0"/>
        <v>1</v>
      </c>
      <c r="K28" s="51" t="s">
        <v>64</v>
      </c>
      <c r="L28" s="51" t="s">
        <v>7</v>
      </c>
      <c r="M28" s="60"/>
      <c r="N28" s="59"/>
      <c r="O28" s="59"/>
      <c r="P28" s="61"/>
      <c r="Q28" s="59"/>
      <c r="R28" s="59"/>
      <c r="S28" s="61"/>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62">
        <f t="shared" si="1"/>
        <v>387709.65</v>
      </c>
      <c r="BB28" s="63">
        <f t="shared" si="2"/>
        <v>387709.65</v>
      </c>
      <c r="BC28" s="58" t="str">
        <f t="shared" si="3"/>
        <v>INR  Three Lakh Eighty Seven Thousand Seven Hundred &amp; Nine  and Paise Sixty Five Only</v>
      </c>
      <c r="BD28" s="64">
        <v>399</v>
      </c>
      <c r="BE28" s="64">
        <f t="shared" si="4"/>
        <v>451.35</v>
      </c>
      <c r="IE28" s="16"/>
      <c r="IF28" s="16"/>
      <c r="IG28" s="16"/>
      <c r="IH28" s="16"/>
      <c r="II28" s="16"/>
    </row>
    <row r="29" spans="1:243" s="15" customFormat="1" ht="140.25" customHeight="1">
      <c r="A29" s="26">
        <v>17</v>
      </c>
      <c r="B29" s="70" t="s">
        <v>272</v>
      </c>
      <c r="C29" s="45" t="s">
        <v>59</v>
      </c>
      <c r="D29" s="66">
        <v>934</v>
      </c>
      <c r="E29" s="67" t="s">
        <v>232</v>
      </c>
      <c r="F29" s="68">
        <v>471.71</v>
      </c>
      <c r="G29" s="59"/>
      <c r="H29" s="49"/>
      <c r="I29" s="48" t="s">
        <v>39</v>
      </c>
      <c r="J29" s="50">
        <f t="shared" si="0"/>
        <v>1</v>
      </c>
      <c r="K29" s="51" t="s">
        <v>64</v>
      </c>
      <c r="L29" s="51" t="s">
        <v>7</v>
      </c>
      <c r="M29" s="60"/>
      <c r="N29" s="59"/>
      <c r="O29" s="59"/>
      <c r="P29" s="61"/>
      <c r="Q29" s="59"/>
      <c r="R29" s="59"/>
      <c r="S29" s="61"/>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62">
        <f t="shared" si="1"/>
        <v>440577.14</v>
      </c>
      <c r="BB29" s="63">
        <f t="shared" si="2"/>
        <v>440577.14</v>
      </c>
      <c r="BC29" s="58" t="str">
        <f t="shared" si="3"/>
        <v>INR  Four Lakh Forty Thousand Five Hundred &amp; Seventy Seven  and Paise Fourteen Only</v>
      </c>
      <c r="BD29" s="64">
        <v>417</v>
      </c>
      <c r="BE29" s="64">
        <f t="shared" si="4"/>
        <v>471.71</v>
      </c>
      <c r="IE29" s="16"/>
      <c r="IF29" s="16"/>
      <c r="IG29" s="16"/>
      <c r="IH29" s="16"/>
      <c r="II29" s="16"/>
    </row>
    <row r="30" spans="1:243" s="15" customFormat="1" ht="140.25" customHeight="1">
      <c r="A30" s="26">
        <v>18</v>
      </c>
      <c r="B30" s="70" t="s">
        <v>458</v>
      </c>
      <c r="C30" s="45" t="s">
        <v>60</v>
      </c>
      <c r="D30" s="66">
        <v>104</v>
      </c>
      <c r="E30" s="67" t="s">
        <v>232</v>
      </c>
      <c r="F30" s="68">
        <v>492.07</v>
      </c>
      <c r="G30" s="59"/>
      <c r="H30" s="49"/>
      <c r="I30" s="48" t="s">
        <v>39</v>
      </c>
      <c r="J30" s="50">
        <f t="shared" si="0"/>
        <v>1</v>
      </c>
      <c r="K30" s="51" t="s">
        <v>64</v>
      </c>
      <c r="L30" s="51" t="s">
        <v>7</v>
      </c>
      <c r="M30" s="60"/>
      <c r="N30" s="59"/>
      <c r="O30" s="59"/>
      <c r="P30" s="61"/>
      <c r="Q30" s="59"/>
      <c r="R30" s="59"/>
      <c r="S30" s="61"/>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62">
        <f t="shared" si="1"/>
        <v>51175.28</v>
      </c>
      <c r="BB30" s="63">
        <f t="shared" si="2"/>
        <v>51175.28</v>
      </c>
      <c r="BC30" s="58" t="str">
        <f t="shared" si="3"/>
        <v>INR  Fifty One Thousand One Hundred &amp; Seventy Five  and Paise Twenty Eight Only</v>
      </c>
      <c r="BD30" s="64">
        <v>435</v>
      </c>
      <c r="BE30" s="64">
        <f t="shared" si="4"/>
        <v>492.07</v>
      </c>
      <c r="IE30" s="16"/>
      <c r="IF30" s="16"/>
      <c r="IG30" s="16"/>
      <c r="IH30" s="16"/>
      <c r="II30" s="16"/>
    </row>
    <row r="31" spans="1:243" s="15" customFormat="1" ht="171.75" customHeight="1">
      <c r="A31" s="26">
        <v>19</v>
      </c>
      <c r="B31" s="70" t="s">
        <v>268</v>
      </c>
      <c r="C31" s="45" t="s">
        <v>70</v>
      </c>
      <c r="D31" s="66">
        <v>58</v>
      </c>
      <c r="E31" s="67" t="s">
        <v>117</v>
      </c>
      <c r="F31" s="68">
        <v>83418.08</v>
      </c>
      <c r="G31" s="59"/>
      <c r="H31" s="49"/>
      <c r="I31" s="48" t="s">
        <v>39</v>
      </c>
      <c r="J31" s="50">
        <f t="shared" si="0"/>
        <v>1</v>
      </c>
      <c r="K31" s="51" t="s">
        <v>64</v>
      </c>
      <c r="L31" s="51" t="s">
        <v>7</v>
      </c>
      <c r="M31" s="60"/>
      <c r="N31" s="59"/>
      <c r="O31" s="59"/>
      <c r="P31" s="61"/>
      <c r="Q31" s="59"/>
      <c r="R31" s="59"/>
      <c r="S31" s="61"/>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62">
        <f t="shared" si="1"/>
        <v>4838248.64</v>
      </c>
      <c r="BB31" s="63">
        <f t="shared" si="2"/>
        <v>4838248.64</v>
      </c>
      <c r="BC31" s="58" t="str">
        <f t="shared" si="3"/>
        <v>INR  Forty Eight Lakh Thirty Eight Thousand Two Hundred &amp; Forty Eight  and Paise Sixty Four Only</v>
      </c>
      <c r="BD31" s="64">
        <v>73743</v>
      </c>
      <c r="BE31" s="64">
        <f t="shared" si="4"/>
        <v>83418.08</v>
      </c>
      <c r="IE31" s="16"/>
      <c r="IF31" s="16"/>
      <c r="IG31" s="16"/>
      <c r="IH31" s="16"/>
      <c r="II31" s="16"/>
    </row>
    <row r="32" spans="1:243" s="15" customFormat="1" ht="171.75" customHeight="1">
      <c r="A32" s="26">
        <v>20</v>
      </c>
      <c r="B32" s="70" t="s">
        <v>269</v>
      </c>
      <c r="C32" s="45" t="s">
        <v>71</v>
      </c>
      <c r="D32" s="66">
        <v>12</v>
      </c>
      <c r="E32" s="67" t="s">
        <v>117</v>
      </c>
      <c r="F32" s="68">
        <v>83904.5</v>
      </c>
      <c r="G32" s="59"/>
      <c r="H32" s="49"/>
      <c r="I32" s="48" t="s">
        <v>39</v>
      </c>
      <c r="J32" s="50">
        <f t="shared" si="0"/>
        <v>1</v>
      </c>
      <c r="K32" s="51" t="s">
        <v>64</v>
      </c>
      <c r="L32" s="51" t="s">
        <v>7</v>
      </c>
      <c r="M32" s="60"/>
      <c r="N32" s="59"/>
      <c r="O32" s="59"/>
      <c r="P32" s="61"/>
      <c r="Q32" s="59"/>
      <c r="R32" s="59"/>
      <c r="S32" s="61"/>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62">
        <f t="shared" si="1"/>
        <v>1006854</v>
      </c>
      <c r="BB32" s="63">
        <f t="shared" si="2"/>
        <v>1006854</v>
      </c>
      <c r="BC32" s="58" t="str">
        <f t="shared" si="3"/>
        <v>INR  Ten Lakh Six Thousand Eight Hundred &amp; Fifty Four  Only</v>
      </c>
      <c r="BD32" s="64">
        <v>74173</v>
      </c>
      <c r="BE32" s="64">
        <f t="shared" si="4"/>
        <v>83904.5</v>
      </c>
      <c r="IE32" s="16"/>
      <c r="IF32" s="16"/>
      <c r="IG32" s="16"/>
      <c r="IH32" s="16"/>
      <c r="II32" s="16"/>
    </row>
    <row r="33" spans="1:243" s="15" customFormat="1" ht="171.75" customHeight="1">
      <c r="A33" s="26">
        <v>21</v>
      </c>
      <c r="B33" s="70" t="s">
        <v>270</v>
      </c>
      <c r="C33" s="45" t="s">
        <v>72</v>
      </c>
      <c r="D33" s="66">
        <v>12</v>
      </c>
      <c r="E33" s="67" t="s">
        <v>117</v>
      </c>
      <c r="F33" s="68">
        <v>84390.91</v>
      </c>
      <c r="G33" s="59"/>
      <c r="H33" s="49"/>
      <c r="I33" s="48" t="s">
        <v>39</v>
      </c>
      <c r="J33" s="50">
        <f t="shared" si="0"/>
        <v>1</v>
      </c>
      <c r="K33" s="51" t="s">
        <v>64</v>
      </c>
      <c r="L33" s="51" t="s">
        <v>7</v>
      </c>
      <c r="M33" s="60"/>
      <c r="N33" s="59"/>
      <c r="O33" s="59"/>
      <c r="P33" s="61"/>
      <c r="Q33" s="59"/>
      <c r="R33" s="59"/>
      <c r="S33" s="61"/>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62">
        <f t="shared" si="1"/>
        <v>1012690.92</v>
      </c>
      <c r="BB33" s="63">
        <f t="shared" si="2"/>
        <v>1012690.92</v>
      </c>
      <c r="BC33" s="58" t="str">
        <f t="shared" si="3"/>
        <v>INR  Ten Lakh Twelve Thousand Six Hundred &amp; Ninety  and Paise Ninety Two Only</v>
      </c>
      <c r="BD33" s="64">
        <v>74603</v>
      </c>
      <c r="BE33" s="64">
        <f t="shared" si="4"/>
        <v>84390.91</v>
      </c>
      <c r="IE33" s="16"/>
      <c r="IF33" s="16"/>
      <c r="IG33" s="16"/>
      <c r="IH33" s="16"/>
      <c r="II33" s="16"/>
    </row>
    <row r="34" spans="1:243" s="15" customFormat="1" ht="171.75" customHeight="1">
      <c r="A34" s="26">
        <v>22</v>
      </c>
      <c r="B34" s="70" t="s">
        <v>271</v>
      </c>
      <c r="C34" s="45" t="s">
        <v>73</v>
      </c>
      <c r="D34" s="66">
        <v>12</v>
      </c>
      <c r="E34" s="67" t="s">
        <v>117</v>
      </c>
      <c r="F34" s="68">
        <v>84877.33</v>
      </c>
      <c r="G34" s="59"/>
      <c r="H34" s="49"/>
      <c r="I34" s="48" t="s">
        <v>39</v>
      </c>
      <c r="J34" s="50">
        <f t="shared" si="0"/>
        <v>1</v>
      </c>
      <c r="K34" s="51" t="s">
        <v>64</v>
      </c>
      <c r="L34" s="51" t="s">
        <v>7</v>
      </c>
      <c r="M34" s="60"/>
      <c r="N34" s="59"/>
      <c r="O34" s="59"/>
      <c r="P34" s="61"/>
      <c r="Q34" s="59"/>
      <c r="R34" s="59"/>
      <c r="S34" s="61"/>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62">
        <f t="shared" si="1"/>
        <v>1018527.96</v>
      </c>
      <c r="BB34" s="63">
        <f t="shared" si="2"/>
        <v>1018527.96</v>
      </c>
      <c r="BC34" s="58" t="str">
        <f t="shared" si="3"/>
        <v>INR  Ten Lakh Eighteen Thousand Five Hundred &amp; Twenty Seven  and Paise Ninety Six Only</v>
      </c>
      <c r="BD34" s="64">
        <v>75033</v>
      </c>
      <c r="BE34" s="64">
        <f t="shared" si="4"/>
        <v>84877.33</v>
      </c>
      <c r="IE34" s="16"/>
      <c r="IF34" s="16"/>
      <c r="IG34" s="16"/>
      <c r="IH34" s="16"/>
      <c r="II34" s="16"/>
    </row>
    <row r="35" spans="1:243" s="15" customFormat="1" ht="171.75" customHeight="1">
      <c r="A35" s="26">
        <v>23</v>
      </c>
      <c r="B35" s="70" t="s">
        <v>273</v>
      </c>
      <c r="C35" s="45" t="s">
        <v>74</v>
      </c>
      <c r="D35" s="66">
        <v>2</v>
      </c>
      <c r="E35" s="67" t="s">
        <v>117</v>
      </c>
      <c r="F35" s="68">
        <v>85363.75</v>
      </c>
      <c r="G35" s="59"/>
      <c r="H35" s="49"/>
      <c r="I35" s="48" t="s">
        <v>39</v>
      </c>
      <c r="J35" s="50">
        <f t="shared" si="0"/>
        <v>1</v>
      </c>
      <c r="K35" s="51" t="s">
        <v>64</v>
      </c>
      <c r="L35" s="51" t="s">
        <v>7</v>
      </c>
      <c r="M35" s="60"/>
      <c r="N35" s="59"/>
      <c r="O35" s="59"/>
      <c r="P35" s="61"/>
      <c r="Q35" s="59"/>
      <c r="R35" s="59"/>
      <c r="S35" s="61"/>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62">
        <f t="shared" si="1"/>
        <v>170727.5</v>
      </c>
      <c r="BB35" s="63">
        <f t="shared" si="2"/>
        <v>170727.5</v>
      </c>
      <c r="BC35" s="58" t="str">
        <f t="shared" si="3"/>
        <v>INR  One Lakh Seventy Thousand Seven Hundred &amp; Twenty Seven  and Paise Fifty Only</v>
      </c>
      <c r="BD35" s="64">
        <v>75463</v>
      </c>
      <c r="BE35" s="64">
        <f t="shared" si="4"/>
        <v>85363.75</v>
      </c>
      <c r="IE35" s="16"/>
      <c r="IF35" s="16"/>
      <c r="IG35" s="16"/>
      <c r="IH35" s="16"/>
      <c r="II35" s="16"/>
    </row>
    <row r="36" spans="1:243" s="15" customFormat="1" ht="45.75" customHeight="1">
      <c r="A36" s="26">
        <v>24</v>
      </c>
      <c r="B36" s="70" t="s">
        <v>274</v>
      </c>
      <c r="C36" s="45" t="s">
        <v>75</v>
      </c>
      <c r="D36" s="66">
        <v>96</v>
      </c>
      <c r="E36" s="67" t="s">
        <v>113</v>
      </c>
      <c r="F36" s="68">
        <v>5850.57</v>
      </c>
      <c r="G36" s="59"/>
      <c r="H36" s="49"/>
      <c r="I36" s="48" t="s">
        <v>39</v>
      </c>
      <c r="J36" s="50">
        <f t="shared" si="0"/>
        <v>1</v>
      </c>
      <c r="K36" s="51" t="s">
        <v>64</v>
      </c>
      <c r="L36" s="51" t="s">
        <v>7</v>
      </c>
      <c r="M36" s="60"/>
      <c r="N36" s="59"/>
      <c r="O36" s="59"/>
      <c r="P36" s="61"/>
      <c r="Q36" s="59"/>
      <c r="R36" s="59"/>
      <c r="S36" s="61"/>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62">
        <f t="shared" si="1"/>
        <v>561654.72</v>
      </c>
      <c r="BB36" s="63">
        <f t="shared" si="2"/>
        <v>561654.72</v>
      </c>
      <c r="BC36" s="58" t="str">
        <f t="shared" si="3"/>
        <v>INR  Five Lakh Sixty One Thousand Six Hundred &amp; Fifty Four  and Paise Seventy Two Only</v>
      </c>
      <c r="BD36" s="64">
        <v>5172</v>
      </c>
      <c r="BE36" s="64">
        <f t="shared" si="4"/>
        <v>5850.57</v>
      </c>
      <c r="IE36" s="16"/>
      <c r="IF36" s="16"/>
      <c r="IG36" s="16"/>
      <c r="IH36" s="16"/>
      <c r="II36" s="16"/>
    </row>
    <row r="37" spans="1:243" s="15" customFormat="1" ht="45.75" customHeight="1">
      <c r="A37" s="26">
        <v>25</v>
      </c>
      <c r="B37" s="70" t="s">
        <v>459</v>
      </c>
      <c r="C37" s="45" t="s">
        <v>76</v>
      </c>
      <c r="D37" s="66">
        <v>259</v>
      </c>
      <c r="E37" s="67" t="s">
        <v>113</v>
      </c>
      <c r="F37" s="68">
        <v>6102.82</v>
      </c>
      <c r="G37" s="59"/>
      <c r="H37" s="49"/>
      <c r="I37" s="48" t="s">
        <v>39</v>
      </c>
      <c r="J37" s="50">
        <f t="shared" si="0"/>
        <v>1</v>
      </c>
      <c r="K37" s="51" t="s">
        <v>64</v>
      </c>
      <c r="L37" s="51" t="s">
        <v>7</v>
      </c>
      <c r="M37" s="60"/>
      <c r="N37" s="59"/>
      <c r="O37" s="59"/>
      <c r="P37" s="61"/>
      <c r="Q37" s="59"/>
      <c r="R37" s="59"/>
      <c r="S37" s="61"/>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62">
        <f t="shared" si="1"/>
        <v>1580630.38</v>
      </c>
      <c r="BB37" s="63">
        <f t="shared" si="2"/>
        <v>1580630.38</v>
      </c>
      <c r="BC37" s="58" t="str">
        <f t="shared" si="3"/>
        <v>INR  Fifteen Lakh Eighty Thousand Six Hundred &amp; Thirty  and Paise Thirty Eight Only</v>
      </c>
      <c r="BD37" s="64">
        <v>5395</v>
      </c>
      <c r="BE37" s="64">
        <f t="shared" si="4"/>
        <v>6102.82</v>
      </c>
      <c r="IE37" s="16"/>
      <c r="IF37" s="16"/>
      <c r="IG37" s="16"/>
      <c r="IH37" s="16"/>
      <c r="II37" s="16"/>
    </row>
    <row r="38" spans="1:243" s="15" customFormat="1" ht="45.75" customHeight="1">
      <c r="A38" s="26">
        <v>26</v>
      </c>
      <c r="B38" s="70" t="s">
        <v>460</v>
      </c>
      <c r="C38" s="45" t="s">
        <v>77</v>
      </c>
      <c r="D38" s="66">
        <v>117</v>
      </c>
      <c r="E38" s="67" t="s">
        <v>113</v>
      </c>
      <c r="F38" s="68">
        <v>6228.39</v>
      </c>
      <c r="G38" s="59"/>
      <c r="H38" s="49"/>
      <c r="I38" s="48" t="s">
        <v>39</v>
      </c>
      <c r="J38" s="50">
        <f t="shared" si="0"/>
        <v>1</v>
      </c>
      <c r="K38" s="51" t="s">
        <v>64</v>
      </c>
      <c r="L38" s="51" t="s">
        <v>7</v>
      </c>
      <c r="M38" s="60"/>
      <c r="N38" s="59"/>
      <c r="O38" s="59"/>
      <c r="P38" s="61"/>
      <c r="Q38" s="59"/>
      <c r="R38" s="59"/>
      <c r="S38" s="61"/>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62">
        <f t="shared" si="1"/>
        <v>728721.63</v>
      </c>
      <c r="BB38" s="63">
        <f t="shared" si="2"/>
        <v>728721.63</v>
      </c>
      <c r="BC38" s="58" t="str">
        <f t="shared" si="3"/>
        <v>INR  Seven Lakh Twenty Eight Thousand Seven Hundred &amp; Twenty One  and Paise Sixty Three Only</v>
      </c>
      <c r="BD38" s="64">
        <v>5506</v>
      </c>
      <c r="BE38" s="64">
        <f t="shared" si="4"/>
        <v>6228.39</v>
      </c>
      <c r="IE38" s="16"/>
      <c r="IF38" s="16"/>
      <c r="IG38" s="16"/>
      <c r="IH38" s="16"/>
      <c r="II38" s="16"/>
    </row>
    <row r="39" spans="1:243" s="15" customFormat="1" ht="45.75" customHeight="1">
      <c r="A39" s="26">
        <v>27</v>
      </c>
      <c r="B39" s="70" t="s">
        <v>461</v>
      </c>
      <c r="C39" s="45" t="s">
        <v>78</v>
      </c>
      <c r="D39" s="66">
        <v>117</v>
      </c>
      <c r="E39" s="67" t="s">
        <v>113</v>
      </c>
      <c r="F39" s="68">
        <v>6353.95</v>
      </c>
      <c r="G39" s="59"/>
      <c r="H39" s="49"/>
      <c r="I39" s="48" t="s">
        <v>39</v>
      </c>
      <c r="J39" s="50">
        <f t="shared" si="0"/>
        <v>1</v>
      </c>
      <c r="K39" s="51" t="s">
        <v>64</v>
      </c>
      <c r="L39" s="51" t="s">
        <v>7</v>
      </c>
      <c r="M39" s="60"/>
      <c r="N39" s="59"/>
      <c r="O39" s="59"/>
      <c r="P39" s="61"/>
      <c r="Q39" s="59"/>
      <c r="R39" s="59"/>
      <c r="S39" s="61"/>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62">
        <f t="shared" si="1"/>
        <v>743412.15</v>
      </c>
      <c r="BB39" s="63">
        <f t="shared" si="2"/>
        <v>743412.15</v>
      </c>
      <c r="BC39" s="58" t="str">
        <f t="shared" si="3"/>
        <v>INR  Seven Lakh Forty Three Thousand Four Hundred &amp; Twelve  and Paise Fifteen Only</v>
      </c>
      <c r="BD39" s="64">
        <v>5617</v>
      </c>
      <c r="BE39" s="64">
        <f t="shared" si="4"/>
        <v>6353.95</v>
      </c>
      <c r="IE39" s="16"/>
      <c r="IF39" s="16"/>
      <c r="IG39" s="16"/>
      <c r="IH39" s="16"/>
      <c r="II39" s="16"/>
    </row>
    <row r="40" spans="1:243" s="15" customFormat="1" ht="45.75" customHeight="1">
      <c r="A40" s="26">
        <v>28</v>
      </c>
      <c r="B40" s="70" t="s">
        <v>462</v>
      </c>
      <c r="C40" s="45" t="s">
        <v>79</v>
      </c>
      <c r="D40" s="66">
        <v>117</v>
      </c>
      <c r="E40" s="67" t="s">
        <v>113</v>
      </c>
      <c r="F40" s="68">
        <v>6479.51</v>
      </c>
      <c r="G40" s="59"/>
      <c r="H40" s="49"/>
      <c r="I40" s="48" t="s">
        <v>39</v>
      </c>
      <c r="J40" s="50">
        <f t="shared" si="0"/>
        <v>1</v>
      </c>
      <c r="K40" s="51" t="s">
        <v>64</v>
      </c>
      <c r="L40" s="51" t="s">
        <v>7</v>
      </c>
      <c r="M40" s="60"/>
      <c r="N40" s="59"/>
      <c r="O40" s="59"/>
      <c r="P40" s="61"/>
      <c r="Q40" s="59"/>
      <c r="R40" s="59"/>
      <c r="S40" s="61"/>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62">
        <f t="shared" si="1"/>
        <v>758102.67</v>
      </c>
      <c r="BB40" s="63">
        <f t="shared" si="2"/>
        <v>758102.67</v>
      </c>
      <c r="BC40" s="58" t="str">
        <f t="shared" si="3"/>
        <v>INR  Seven Lakh Fifty Eight Thousand One Hundred &amp; Two  and Paise Sixty Seven Only</v>
      </c>
      <c r="BD40" s="64">
        <v>5728</v>
      </c>
      <c r="BE40" s="64">
        <f t="shared" si="4"/>
        <v>6479.51</v>
      </c>
      <c r="IE40" s="16"/>
      <c r="IF40" s="16"/>
      <c r="IG40" s="16"/>
      <c r="IH40" s="16"/>
      <c r="II40" s="16"/>
    </row>
    <row r="41" spans="1:243" s="15" customFormat="1" ht="45.75" customHeight="1">
      <c r="A41" s="26">
        <v>29</v>
      </c>
      <c r="B41" s="70" t="s">
        <v>463</v>
      </c>
      <c r="C41" s="45" t="s">
        <v>80</v>
      </c>
      <c r="D41" s="66">
        <v>20</v>
      </c>
      <c r="E41" s="67" t="s">
        <v>113</v>
      </c>
      <c r="F41" s="68">
        <v>6605.08</v>
      </c>
      <c r="G41" s="59"/>
      <c r="H41" s="49"/>
      <c r="I41" s="48" t="s">
        <v>39</v>
      </c>
      <c r="J41" s="50">
        <f t="shared" si="0"/>
        <v>1</v>
      </c>
      <c r="K41" s="51" t="s">
        <v>64</v>
      </c>
      <c r="L41" s="51" t="s">
        <v>7</v>
      </c>
      <c r="M41" s="60"/>
      <c r="N41" s="59"/>
      <c r="O41" s="59"/>
      <c r="P41" s="61"/>
      <c r="Q41" s="59"/>
      <c r="R41" s="59"/>
      <c r="S41" s="61"/>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62">
        <f t="shared" si="1"/>
        <v>132101.6</v>
      </c>
      <c r="BB41" s="63">
        <f t="shared" si="2"/>
        <v>132101.6</v>
      </c>
      <c r="BC41" s="58" t="str">
        <f t="shared" si="3"/>
        <v>INR  One Lakh Thirty Two Thousand One Hundred &amp; One  and Paise Sixty Only</v>
      </c>
      <c r="BD41" s="64">
        <v>5839</v>
      </c>
      <c r="BE41" s="64">
        <f t="shared" si="4"/>
        <v>6605.08</v>
      </c>
      <c r="IE41" s="16"/>
      <c r="IF41" s="16"/>
      <c r="IG41" s="16"/>
      <c r="IH41" s="16"/>
      <c r="II41" s="16"/>
    </row>
    <row r="42" spans="1:243" s="15" customFormat="1" ht="44.25" customHeight="1">
      <c r="A42" s="26">
        <v>30</v>
      </c>
      <c r="B42" s="70" t="s">
        <v>275</v>
      </c>
      <c r="C42" s="45" t="s">
        <v>81</v>
      </c>
      <c r="D42" s="66">
        <v>545</v>
      </c>
      <c r="E42" s="67" t="s">
        <v>112</v>
      </c>
      <c r="F42" s="68">
        <v>762.43</v>
      </c>
      <c r="G42" s="59"/>
      <c r="H42" s="49"/>
      <c r="I42" s="48" t="s">
        <v>39</v>
      </c>
      <c r="J42" s="50">
        <f t="shared" si="0"/>
        <v>1</v>
      </c>
      <c r="K42" s="51" t="s">
        <v>64</v>
      </c>
      <c r="L42" s="51" t="s">
        <v>7</v>
      </c>
      <c r="M42" s="60"/>
      <c r="N42" s="59"/>
      <c r="O42" s="59"/>
      <c r="P42" s="61"/>
      <c r="Q42" s="59"/>
      <c r="R42" s="59"/>
      <c r="S42" s="61"/>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62">
        <f t="shared" si="1"/>
        <v>415524.35</v>
      </c>
      <c r="BB42" s="63">
        <f t="shared" si="2"/>
        <v>415524.35</v>
      </c>
      <c r="BC42" s="58" t="str">
        <f t="shared" si="3"/>
        <v>INR  Four Lakh Fifteen Thousand Five Hundred &amp; Twenty Four  and Paise Thirty Five Only</v>
      </c>
      <c r="BD42" s="64">
        <v>674</v>
      </c>
      <c r="BE42" s="64">
        <f t="shared" si="4"/>
        <v>762.43</v>
      </c>
      <c r="IE42" s="16"/>
      <c r="IF42" s="16"/>
      <c r="IG42" s="16"/>
      <c r="IH42" s="16"/>
      <c r="II42" s="16"/>
    </row>
    <row r="43" spans="1:243" s="15" customFormat="1" ht="44.25" customHeight="1">
      <c r="A43" s="26">
        <v>31</v>
      </c>
      <c r="B43" s="70" t="s">
        <v>276</v>
      </c>
      <c r="C43" s="45" t="s">
        <v>82</v>
      </c>
      <c r="D43" s="66">
        <v>221</v>
      </c>
      <c r="E43" s="67" t="s">
        <v>112</v>
      </c>
      <c r="F43" s="68">
        <v>776</v>
      </c>
      <c r="G43" s="59"/>
      <c r="H43" s="49"/>
      <c r="I43" s="48" t="s">
        <v>39</v>
      </c>
      <c r="J43" s="50">
        <f t="shared" si="0"/>
        <v>1</v>
      </c>
      <c r="K43" s="51" t="s">
        <v>64</v>
      </c>
      <c r="L43" s="51" t="s">
        <v>7</v>
      </c>
      <c r="M43" s="60"/>
      <c r="N43" s="59"/>
      <c r="O43" s="59"/>
      <c r="P43" s="61"/>
      <c r="Q43" s="59"/>
      <c r="R43" s="59"/>
      <c r="S43" s="61"/>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62">
        <f t="shared" si="1"/>
        <v>171496</v>
      </c>
      <c r="BB43" s="63">
        <f t="shared" si="2"/>
        <v>171496</v>
      </c>
      <c r="BC43" s="58" t="str">
        <f t="shared" si="3"/>
        <v>INR  One Lakh Seventy One Thousand Four Hundred &amp; Ninety Six  Only</v>
      </c>
      <c r="BD43" s="64">
        <v>686</v>
      </c>
      <c r="BE43" s="64">
        <f t="shared" si="4"/>
        <v>776</v>
      </c>
      <c r="IE43" s="16"/>
      <c r="IF43" s="16"/>
      <c r="IG43" s="16"/>
      <c r="IH43" s="16"/>
      <c r="II43" s="16"/>
    </row>
    <row r="44" spans="1:243" s="15" customFormat="1" ht="44.25" customHeight="1">
      <c r="A44" s="26">
        <v>32</v>
      </c>
      <c r="B44" s="70" t="s">
        <v>277</v>
      </c>
      <c r="C44" s="45" t="s">
        <v>83</v>
      </c>
      <c r="D44" s="66">
        <v>221</v>
      </c>
      <c r="E44" s="67" t="s">
        <v>112</v>
      </c>
      <c r="F44" s="68">
        <v>789.58</v>
      </c>
      <c r="G44" s="59"/>
      <c r="H44" s="49"/>
      <c r="I44" s="48" t="s">
        <v>39</v>
      </c>
      <c r="J44" s="50">
        <f t="shared" si="0"/>
        <v>1</v>
      </c>
      <c r="K44" s="51" t="s">
        <v>64</v>
      </c>
      <c r="L44" s="51" t="s">
        <v>7</v>
      </c>
      <c r="M44" s="60"/>
      <c r="N44" s="59"/>
      <c r="O44" s="59"/>
      <c r="P44" s="61"/>
      <c r="Q44" s="59"/>
      <c r="R44" s="59"/>
      <c r="S44" s="61"/>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62">
        <f t="shared" si="1"/>
        <v>174497.18</v>
      </c>
      <c r="BB44" s="63">
        <f t="shared" si="2"/>
        <v>174497.18</v>
      </c>
      <c r="BC44" s="58" t="str">
        <f t="shared" si="3"/>
        <v>INR  One Lakh Seventy Four Thousand Four Hundred &amp; Ninety Seven  and Paise Eighteen Only</v>
      </c>
      <c r="BD44" s="64">
        <v>698</v>
      </c>
      <c r="BE44" s="64">
        <f t="shared" si="4"/>
        <v>789.58</v>
      </c>
      <c r="IE44" s="16"/>
      <c r="IF44" s="16"/>
      <c r="IG44" s="16"/>
      <c r="IH44" s="16"/>
      <c r="II44" s="16"/>
    </row>
    <row r="45" spans="1:243" s="15" customFormat="1" ht="44.25" customHeight="1">
      <c r="A45" s="26">
        <v>33</v>
      </c>
      <c r="B45" s="70" t="s">
        <v>278</v>
      </c>
      <c r="C45" s="45" t="s">
        <v>84</v>
      </c>
      <c r="D45" s="66">
        <v>221</v>
      </c>
      <c r="E45" s="67" t="s">
        <v>112</v>
      </c>
      <c r="F45" s="68">
        <v>803.15</v>
      </c>
      <c r="G45" s="59"/>
      <c r="H45" s="49"/>
      <c r="I45" s="48" t="s">
        <v>39</v>
      </c>
      <c r="J45" s="50">
        <f t="shared" si="0"/>
        <v>1</v>
      </c>
      <c r="K45" s="51" t="s">
        <v>64</v>
      </c>
      <c r="L45" s="51" t="s">
        <v>7</v>
      </c>
      <c r="M45" s="60"/>
      <c r="N45" s="59"/>
      <c r="O45" s="59"/>
      <c r="P45" s="61"/>
      <c r="Q45" s="59"/>
      <c r="R45" s="59"/>
      <c r="S45" s="61"/>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62">
        <f t="shared" si="1"/>
        <v>177496.15</v>
      </c>
      <c r="BB45" s="63">
        <f t="shared" si="2"/>
        <v>177496.15</v>
      </c>
      <c r="BC45" s="58" t="str">
        <f t="shared" si="3"/>
        <v>INR  One Lakh Seventy Seven Thousand Four Hundred &amp; Ninety Six  and Paise Fifteen Only</v>
      </c>
      <c r="BD45" s="64">
        <v>710</v>
      </c>
      <c r="BE45" s="64">
        <f t="shared" si="4"/>
        <v>803.15</v>
      </c>
      <c r="IE45" s="16"/>
      <c r="IF45" s="16"/>
      <c r="IG45" s="16"/>
      <c r="IH45" s="16"/>
      <c r="II45" s="16"/>
    </row>
    <row r="46" spans="1:243" s="15" customFormat="1" ht="185.25" customHeight="1">
      <c r="A46" s="26">
        <v>34</v>
      </c>
      <c r="B46" s="70" t="s">
        <v>279</v>
      </c>
      <c r="C46" s="45" t="s">
        <v>85</v>
      </c>
      <c r="D46" s="66">
        <v>104</v>
      </c>
      <c r="E46" s="67" t="s">
        <v>112</v>
      </c>
      <c r="F46" s="68">
        <v>221.72</v>
      </c>
      <c r="G46" s="59"/>
      <c r="H46" s="49"/>
      <c r="I46" s="48" t="s">
        <v>39</v>
      </c>
      <c r="J46" s="50">
        <f aca="true" t="shared" si="5" ref="J46:J77">IF(I46="Less(-)",-1,1)</f>
        <v>1</v>
      </c>
      <c r="K46" s="51" t="s">
        <v>64</v>
      </c>
      <c r="L46" s="51" t="s">
        <v>7</v>
      </c>
      <c r="M46" s="60"/>
      <c r="N46" s="59"/>
      <c r="O46" s="59"/>
      <c r="P46" s="61"/>
      <c r="Q46" s="59"/>
      <c r="R46" s="59"/>
      <c r="S46" s="61"/>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62">
        <f aca="true" t="shared" si="6" ref="BA46:BA77">total_amount_ba($B$2,$D$2,D46,F46,J46,K46,M46)</f>
        <v>23058.88</v>
      </c>
      <c r="BB46" s="63">
        <f aca="true" t="shared" si="7" ref="BB46:BB77">BA46+SUM(N46:AZ46)</f>
        <v>23058.88</v>
      </c>
      <c r="BC46" s="58" t="str">
        <f aca="true" t="shared" si="8" ref="BC46:BC77">SpellNumber(L46,BB46)</f>
        <v>INR  Twenty Three Thousand  &amp;Fifty Eight  and Paise Eighty Eight Only</v>
      </c>
      <c r="BD46" s="64">
        <v>196</v>
      </c>
      <c r="BE46" s="64">
        <f t="shared" si="4"/>
        <v>221.72</v>
      </c>
      <c r="IE46" s="16"/>
      <c r="IF46" s="16"/>
      <c r="IG46" s="16"/>
      <c r="IH46" s="16"/>
      <c r="II46" s="16"/>
    </row>
    <row r="47" spans="1:243" s="15" customFormat="1" ht="127.5" customHeight="1">
      <c r="A47" s="26">
        <v>35</v>
      </c>
      <c r="B47" s="70" t="s">
        <v>281</v>
      </c>
      <c r="C47" s="45" t="s">
        <v>86</v>
      </c>
      <c r="D47" s="66">
        <v>106</v>
      </c>
      <c r="E47" s="67" t="s">
        <v>112</v>
      </c>
      <c r="F47" s="68">
        <v>1144.77</v>
      </c>
      <c r="G47" s="59"/>
      <c r="H47" s="49"/>
      <c r="I47" s="48" t="s">
        <v>39</v>
      </c>
      <c r="J47" s="50">
        <f t="shared" si="5"/>
        <v>1</v>
      </c>
      <c r="K47" s="51" t="s">
        <v>64</v>
      </c>
      <c r="L47" s="51" t="s">
        <v>7</v>
      </c>
      <c r="M47" s="60"/>
      <c r="N47" s="59"/>
      <c r="O47" s="59"/>
      <c r="P47" s="61"/>
      <c r="Q47" s="59"/>
      <c r="R47" s="59"/>
      <c r="S47" s="61"/>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62">
        <f t="shared" si="6"/>
        <v>121345.62</v>
      </c>
      <c r="BB47" s="63">
        <f t="shared" si="7"/>
        <v>121345.62</v>
      </c>
      <c r="BC47" s="58" t="str">
        <f t="shared" si="8"/>
        <v>INR  One Lakh Twenty One Thousand Three Hundred &amp; Forty Five  and Paise Sixty Two Only</v>
      </c>
      <c r="BD47" s="64">
        <v>1012</v>
      </c>
      <c r="BE47" s="64">
        <f t="shared" si="4"/>
        <v>1144.77</v>
      </c>
      <c r="IE47" s="16"/>
      <c r="IF47" s="16"/>
      <c r="IG47" s="16"/>
      <c r="IH47" s="16"/>
      <c r="II47" s="16"/>
    </row>
    <row r="48" spans="1:243" s="15" customFormat="1" ht="127.5" customHeight="1">
      <c r="A48" s="26">
        <v>36</v>
      </c>
      <c r="B48" s="70" t="s">
        <v>282</v>
      </c>
      <c r="C48" s="45" t="s">
        <v>87</v>
      </c>
      <c r="D48" s="66">
        <v>53</v>
      </c>
      <c r="E48" s="67" t="s">
        <v>112</v>
      </c>
      <c r="F48" s="68">
        <v>1158.35</v>
      </c>
      <c r="G48" s="59"/>
      <c r="H48" s="49"/>
      <c r="I48" s="48" t="s">
        <v>39</v>
      </c>
      <c r="J48" s="50">
        <f t="shared" si="5"/>
        <v>1</v>
      </c>
      <c r="K48" s="51" t="s">
        <v>64</v>
      </c>
      <c r="L48" s="51" t="s">
        <v>7</v>
      </c>
      <c r="M48" s="60"/>
      <c r="N48" s="59"/>
      <c r="O48" s="59"/>
      <c r="P48" s="61"/>
      <c r="Q48" s="59"/>
      <c r="R48" s="59"/>
      <c r="S48" s="61"/>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62">
        <f t="shared" si="6"/>
        <v>61392.55</v>
      </c>
      <c r="BB48" s="63">
        <f t="shared" si="7"/>
        <v>61392.55</v>
      </c>
      <c r="BC48" s="58" t="str">
        <f t="shared" si="8"/>
        <v>INR  Sixty One Thousand Three Hundred &amp; Ninety Two  and Paise Fifty Five Only</v>
      </c>
      <c r="BD48" s="64">
        <v>1024</v>
      </c>
      <c r="BE48" s="64">
        <f t="shared" si="4"/>
        <v>1158.35</v>
      </c>
      <c r="IE48" s="16"/>
      <c r="IF48" s="16"/>
      <c r="IG48" s="16"/>
      <c r="IH48" s="16"/>
      <c r="II48" s="16"/>
    </row>
    <row r="49" spans="1:243" s="15" customFormat="1" ht="127.5" customHeight="1">
      <c r="A49" s="26">
        <v>37</v>
      </c>
      <c r="B49" s="70" t="s">
        <v>283</v>
      </c>
      <c r="C49" s="45" t="s">
        <v>88</v>
      </c>
      <c r="D49" s="66">
        <v>53</v>
      </c>
      <c r="E49" s="67" t="s">
        <v>112</v>
      </c>
      <c r="F49" s="68">
        <v>1171.92</v>
      </c>
      <c r="G49" s="59"/>
      <c r="H49" s="49"/>
      <c r="I49" s="48" t="s">
        <v>39</v>
      </c>
      <c r="J49" s="50">
        <f t="shared" si="5"/>
        <v>1</v>
      </c>
      <c r="K49" s="51" t="s">
        <v>64</v>
      </c>
      <c r="L49" s="51" t="s">
        <v>7</v>
      </c>
      <c r="M49" s="60"/>
      <c r="N49" s="59"/>
      <c r="O49" s="59"/>
      <c r="P49" s="61"/>
      <c r="Q49" s="59"/>
      <c r="R49" s="59"/>
      <c r="S49" s="61"/>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62">
        <f t="shared" si="6"/>
        <v>62111.76</v>
      </c>
      <c r="BB49" s="63">
        <f t="shared" si="7"/>
        <v>62111.76</v>
      </c>
      <c r="BC49" s="58" t="str">
        <f t="shared" si="8"/>
        <v>INR  Sixty Two Thousand One Hundred &amp; Eleven  and Paise Seventy Six Only</v>
      </c>
      <c r="BD49" s="64">
        <v>1036</v>
      </c>
      <c r="BE49" s="64">
        <f t="shared" si="4"/>
        <v>1171.92</v>
      </c>
      <c r="IE49" s="16"/>
      <c r="IF49" s="16"/>
      <c r="IG49" s="16"/>
      <c r="IH49" s="16"/>
      <c r="II49" s="16"/>
    </row>
    <row r="50" spans="1:243" s="15" customFormat="1" ht="127.5" customHeight="1">
      <c r="A50" s="26">
        <v>38</v>
      </c>
      <c r="B50" s="70" t="s">
        <v>284</v>
      </c>
      <c r="C50" s="45" t="s">
        <v>89</v>
      </c>
      <c r="D50" s="66">
        <v>53</v>
      </c>
      <c r="E50" s="67" t="s">
        <v>112</v>
      </c>
      <c r="F50" s="68">
        <v>1185.5</v>
      </c>
      <c r="G50" s="59"/>
      <c r="H50" s="49"/>
      <c r="I50" s="48" t="s">
        <v>39</v>
      </c>
      <c r="J50" s="50">
        <f t="shared" si="5"/>
        <v>1</v>
      </c>
      <c r="K50" s="51" t="s">
        <v>64</v>
      </c>
      <c r="L50" s="51" t="s">
        <v>7</v>
      </c>
      <c r="M50" s="60"/>
      <c r="N50" s="59"/>
      <c r="O50" s="59"/>
      <c r="P50" s="61"/>
      <c r="Q50" s="59"/>
      <c r="R50" s="59"/>
      <c r="S50" s="61"/>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62">
        <f t="shared" si="6"/>
        <v>62831.5</v>
      </c>
      <c r="BB50" s="63">
        <f t="shared" si="7"/>
        <v>62831.5</v>
      </c>
      <c r="BC50" s="58" t="str">
        <f t="shared" si="8"/>
        <v>INR  Sixty Two Thousand Eight Hundred &amp; Thirty One  and Paise Fifty Only</v>
      </c>
      <c r="BD50" s="64">
        <v>1048</v>
      </c>
      <c r="BE50" s="64">
        <f t="shared" si="4"/>
        <v>1185.5</v>
      </c>
      <c r="IE50" s="16"/>
      <c r="IF50" s="16"/>
      <c r="IG50" s="16"/>
      <c r="IH50" s="16"/>
      <c r="II50" s="16"/>
    </row>
    <row r="51" spans="1:243" s="15" customFormat="1" ht="44.25" customHeight="1">
      <c r="A51" s="26">
        <v>39</v>
      </c>
      <c r="B51" s="70" t="s">
        <v>285</v>
      </c>
      <c r="C51" s="45" t="s">
        <v>90</v>
      </c>
      <c r="D51" s="66">
        <v>243</v>
      </c>
      <c r="E51" s="67" t="s">
        <v>286</v>
      </c>
      <c r="F51" s="68">
        <v>253.39</v>
      </c>
      <c r="G51" s="59"/>
      <c r="H51" s="49"/>
      <c r="I51" s="48" t="s">
        <v>39</v>
      </c>
      <c r="J51" s="50">
        <f t="shared" si="5"/>
        <v>1</v>
      </c>
      <c r="K51" s="51" t="s">
        <v>64</v>
      </c>
      <c r="L51" s="51" t="s">
        <v>7</v>
      </c>
      <c r="M51" s="60"/>
      <c r="N51" s="59"/>
      <c r="O51" s="59"/>
      <c r="P51" s="61"/>
      <c r="Q51" s="59"/>
      <c r="R51" s="59"/>
      <c r="S51" s="61"/>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62">
        <f t="shared" si="6"/>
        <v>61573.77</v>
      </c>
      <c r="BB51" s="63">
        <f t="shared" si="7"/>
        <v>61573.77</v>
      </c>
      <c r="BC51" s="58" t="str">
        <f t="shared" si="8"/>
        <v>INR  Sixty One Thousand Five Hundred &amp; Seventy Three  and Paise Seventy Seven Only</v>
      </c>
      <c r="BD51" s="64">
        <v>224</v>
      </c>
      <c r="BE51" s="64">
        <f t="shared" si="4"/>
        <v>253.39</v>
      </c>
      <c r="IE51" s="16"/>
      <c r="IF51" s="16"/>
      <c r="IG51" s="16"/>
      <c r="IH51" s="16"/>
      <c r="II51" s="16"/>
    </row>
    <row r="52" spans="1:243" s="15" customFormat="1" ht="185.25" customHeight="1">
      <c r="A52" s="26">
        <v>40</v>
      </c>
      <c r="B52" s="70" t="s">
        <v>287</v>
      </c>
      <c r="C52" s="45" t="s">
        <v>91</v>
      </c>
      <c r="D52" s="66">
        <v>24</v>
      </c>
      <c r="E52" s="67" t="s">
        <v>112</v>
      </c>
      <c r="F52" s="68">
        <v>1300.88</v>
      </c>
      <c r="G52" s="59"/>
      <c r="H52" s="49"/>
      <c r="I52" s="48" t="s">
        <v>39</v>
      </c>
      <c r="J52" s="50">
        <f t="shared" si="5"/>
        <v>1</v>
      </c>
      <c r="K52" s="51" t="s">
        <v>64</v>
      </c>
      <c r="L52" s="51" t="s">
        <v>7</v>
      </c>
      <c r="M52" s="60"/>
      <c r="N52" s="59"/>
      <c r="O52" s="59"/>
      <c r="P52" s="61"/>
      <c r="Q52" s="59"/>
      <c r="R52" s="59"/>
      <c r="S52" s="61"/>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62">
        <f t="shared" si="6"/>
        <v>31221.12</v>
      </c>
      <c r="BB52" s="63">
        <f t="shared" si="7"/>
        <v>31221.12</v>
      </c>
      <c r="BC52" s="58" t="str">
        <f t="shared" si="8"/>
        <v>INR  Thirty One Thousand Two Hundred &amp; Twenty One  and Paise Twelve Only</v>
      </c>
      <c r="BD52" s="64">
        <v>1150</v>
      </c>
      <c r="BE52" s="64">
        <f t="shared" si="4"/>
        <v>1300.88</v>
      </c>
      <c r="IE52" s="16"/>
      <c r="IF52" s="16"/>
      <c r="IG52" s="16"/>
      <c r="IH52" s="16"/>
      <c r="II52" s="16"/>
    </row>
    <row r="53" spans="1:243" s="15" customFormat="1" ht="185.25" customHeight="1">
      <c r="A53" s="26">
        <v>41</v>
      </c>
      <c r="B53" s="70" t="s">
        <v>288</v>
      </c>
      <c r="C53" s="45" t="s">
        <v>92</v>
      </c>
      <c r="D53" s="66">
        <v>11</v>
      </c>
      <c r="E53" s="67" t="s">
        <v>112</v>
      </c>
      <c r="F53" s="68">
        <v>1314.45</v>
      </c>
      <c r="G53" s="59"/>
      <c r="H53" s="49"/>
      <c r="I53" s="48" t="s">
        <v>39</v>
      </c>
      <c r="J53" s="50">
        <f t="shared" si="5"/>
        <v>1</v>
      </c>
      <c r="K53" s="51" t="s">
        <v>64</v>
      </c>
      <c r="L53" s="51" t="s">
        <v>7</v>
      </c>
      <c r="M53" s="60"/>
      <c r="N53" s="59"/>
      <c r="O53" s="59"/>
      <c r="P53" s="61"/>
      <c r="Q53" s="59"/>
      <c r="R53" s="59"/>
      <c r="S53" s="61"/>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62">
        <f t="shared" si="6"/>
        <v>14458.95</v>
      </c>
      <c r="BB53" s="63">
        <f t="shared" si="7"/>
        <v>14458.95</v>
      </c>
      <c r="BC53" s="58" t="str">
        <f t="shared" si="8"/>
        <v>INR  Fourteen Thousand Four Hundred &amp; Fifty Eight  and Paise Ninety Five Only</v>
      </c>
      <c r="BD53" s="64">
        <v>1162</v>
      </c>
      <c r="BE53" s="64">
        <f t="shared" si="4"/>
        <v>1314.45</v>
      </c>
      <c r="IE53" s="16"/>
      <c r="IF53" s="16"/>
      <c r="IG53" s="16"/>
      <c r="IH53" s="16"/>
      <c r="II53" s="16"/>
    </row>
    <row r="54" spans="1:243" s="15" customFormat="1" ht="185.25" customHeight="1">
      <c r="A54" s="26">
        <v>42</v>
      </c>
      <c r="B54" s="70" t="s">
        <v>289</v>
      </c>
      <c r="C54" s="45" t="s">
        <v>93</v>
      </c>
      <c r="D54" s="66">
        <v>11</v>
      </c>
      <c r="E54" s="67" t="s">
        <v>112</v>
      </c>
      <c r="F54" s="68">
        <v>1328.03</v>
      </c>
      <c r="G54" s="59"/>
      <c r="H54" s="49"/>
      <c r="I54" s="48" t="s">
        <v>39</v>
      </c>
      <c r="J54" s="50">
        <f t="shared" si="5"/>
        <v>1</v>
      </c>
      <c r="K54" s="51" t="s">
        <v>64</v>
      </c>
      <c r="L54" s="51" t="s">
        <v>7</v>
      </c>
      <c r="M54" s="60"/>
      <c r="N54" s="59"/>
      <c r="O54" s="59"/>
      <c r="P54" s="61"/>
      <c r="Q54" s="59"/>
      <c r="R54" s="59"/>
      <c r="S54" s="61"/>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62">
        <f t="shared" si="6"/>
        <v>14608.33</v>
      </c>
      <c r="BB54" s="63">
        <f t="shared" si="7"/>
        <v>14608.33</v>
      </c>
      <c r="BC54" s="58" t="str">
        <f t="shared" si="8"/>
        <v>INR  Fourteen Thousand Six Hundred &amp; Eight  and Paise Thirty Three Only</v>
      </c>
      <c r="BD54" s="64">
        <v>1174</v>
      </c>
      <c r="BE54" s="64">
        <f t="shared" si="4"/>
        <v>1328.03</v>
      </c>
      <c r="IE54" s="16"/>
      <c r="IF54" s="16"/>
      <c r="IG54" s="16"/>
      <c r="IH54" s="16"/>
      <c r="II54" s="16"/>
    </row>
    <row r="55" spans="1:243" s="15" customFormat="1" ht="185.25" customHeight="1">
      <c r="A55" s="26">
        <v>43</v>
      </c>
      <c r="B55" s="70" t="s">
        <v>290</v>
      </c>
      <c r="C55" s="45" t="s">
        <v>94</v>
      </c>
      <c r="D55" s="66">
        <v>11</v>
      </c>
      <c r="E55" s="67" t="s">
        <v>112</v>
      </c>
      <c r="F55" s="68">
        <v>1341.6</v>
      </c>
      <c r="G55" s="59"/>
      <c r="H55" s="49"/>
      <c r="I55" s="48" t="s">
        <v>39</v>
      </c>
      <c r="J55" s="50">
        <f t="shared" si="5"/>
        <v>1</v>
      </c>
      <c r="K55" s="51" t="s">
        <v>64</v>
      </c>
      <c r="L55" s="51" t="s">
        <v>7</v>
      </c>
      <c r="M55" s="60"/>
      <c r="N55" s="59"/>
      <c r="O55" s="59"/>
      <c r="P55" s="61"/>
      <c r="Q55" s="59"/>
      <c r="R55" s="59"/>
      <c r="S55" s="61"/>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62">
        <f t="shared" si="6"/>
        <v>14757.6</v>
      </c>
      <c r="BB55" s="63">
        <f t="shared" si="7"/>
        <v>14757.6</v>
      </c>
      <c r="BC55" s="58" t="str">
        <f t="shared" si="8"/>
        <v>INR  Fourteen Thousand Seven Hundred &amp; Fifty Seven  and Paise Sixty Only</v>
      </c>
      <c r="BD55" s="64">
        <v>1186</v>
      </c>
      <c r="BE55" s="64">
        <f t="shared" si="4"/>
        <v>1341.6</v>
      </c>
      <c r="IE55" s="16"/>
      <c r="IF55" s="16"/>
      <c r="IG55" s="16"/>
      <c r="IH55" s="16"/>
      <c r="II55" s="16"/>
    </row>
    <row r="56" spans="1:243" s="15" customFormat="1" ht="214.5" customHeight="1">
      <c r="A56" s="26">
        <v>44</v>
      </c>
      <c r="B56" s="70" t="s">
        <v>464</v>
      </c>
      <c r="C56" s="45" t="s">
        <v>95</v>
      </c>
      <c r="D56" s="66">
        <v>30</v>
      </c>
      <c r="E56" s="67" t="s">
        <v>112</v>
      </c>
      <c r="F56" s="68">
        <v>785.05</v>
      </c>
      <c r="G56" s="59"/>
      <c r="H56" s="49"/>
      <c r="I56" s="48" t="s">
        <v>39</v>
      </c>
      <c r="J56" s="50">
        <f t="shared" si="5"/>
        <v>1</v>
      </c>
      <c r="K56" s="51" t="s">
        <v>64</v>
      </c>
      <c r="L56" s="51" t="s">
        <v>7</v>
      </c>
      <c r="M56" s="60"/>
      <c r="N56" s="59"/>
      <c r="O56" s="59"/>
      <c r="P56" s="61"/>
      <c r="Q56" s="59"/>
      <c r="R56" s="59"/>
      <c r="S56" s="61"/>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62">
        <f t="shared" si="6"/>
        <v>23551.5</v>
      </c>
      <c r="BB56" s="63">
        <f t="shared" si="7"/>
        <v>23551.5</v>
      </c>
      <c r="BC56" s="58" t="str">
        <f t="shared" si="8"/>
        <v>INR  Twenty Three Thousand Five Hundred &amp; Fifty One  and Paise Fifty Only</v>
      </c>
      <c r="BD56" s="64">
        <v>694</v>
      </c>
      <c r="BE56" s="64">
        <f t="shared" si="4"/>
        <v>785.05</v>
      </c>
      <c r="IE56" s="16"/>
      <c r="IF56" s="16"/>
      <c r="IG56" s="16"/>
      <c r="IH56" s="16"/>
      <c r="II56" s="16"/>
    </row>
    <row r="57" spans="1:243" s="15" customFormat="1" ht="214.5" customHeight="1">
      <c r="A57" s="26">
        <v>45</v>
      </c>
      <c r="B57" s="70" t="s">
        <v>465</v>
      </c>
      <c r="C57" s="45" t="s">
        <v>96</v>
      </c>
      <c r="D57" s="66">
        <v>12</v>
      </c>
      <c r="E57" s="67" t="s">
        <v>112</v>
      </c>
      <c r="F57" s="68">
        <v>790.71</v>
      </c>
      <c r="G57" s="59"/>
      <c r="H57" s="49"/>
      <c r="I57" s="48" t="s">
        <v>39</v>
      </c>
      <c r="J57" s="50">
        <f t="shared" si="5"/>
        <v>1</v>
      </c>
      <c r="K57" s="51" t="s">
        <v>64</v>
      </c>
      <c r="L57" s="51" t="s">
        <v>7</v>
      </c>
      <c r="M57" s="60"/>
      <c r="N57" s="59"/>
      <c r="O57" s="59"/>
      <c r="P57" s="61"/>
      <c r="Q57" s="59"/>
      <c r="R57" s="59"/>
      <c r="S57" s="61"/>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62">
        <f t="shared" si="6"/>
        <v>9488.52</v>
      </c>
      <c r="BB57" s="63">
        <f t="shared" si="7"/>
        <v>9488.52</v>
      </c>
      <c r="BC57" s="58" t="str">
        <f t="shared" si="8"/>
        <v>INR  Nine Thousand Four Hundred &amp; Eighty Eight  and Paise Fifty Two Only</v>
      </c>
      <c r="BD57" s="64">
        <v>699</v>
      </c>
      <c r="BE57" s="64">
        <f t="shared" si="4"/>
        <v>790.71</v>
      </c>
      <c r="IE57" s="16"/>
      <c r="IF57" s="16"/>
      <c r="IG57" s="16"/>
      <c r="IH57" s="16"/>
      <c r="II57" s="16"/>
    </row>
    <row r="58" spans="1:243" s="15" customFormat="1" ht="214.5" customHeight="1">
      <c r="A58" s="26">
        <v>46</v>
      </c>
      <c r="B58" s="70" t="s">
        <v>466</v>
      </c>
      <c r="C58" s="45" t="s">
        <v>97</v>
      </c>
      <c r="D58" s="66">
        <v>12</v>
      </c>
      <c r="E58" s="67" t="s">
        <v>112</v>
      </c>
      <c r="F58" s="68">
        <v>796.36</v>
      </c>
      <c r="G58" s="59"/>
      <c r="H58" s="49"/>
      <c r="I58" s="48" t="s">
        <v>39</v>
      </c>
      <c r="J58" s="50">
        <f t="shared" si="5"/>
        <v>1</v>
      </c>
      <c r="K58" s="51" t="s">
        <v>64</v>
      </c>
      <c r="L58" s="51" t="s">
        <v>7</v>
      </c>
      <c r="M58" s="60"/>
      <c r="N58" s="59"/>
      <c r="O58" s="59"/>
      <c r="P58" s="61"/>
      <c r="Q58" s="59"/>
      <c r="R58" s="59"/>
      <c r="S58" s="61"/>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62">
        <f t="shared" si="6"/>
        <v>9556.32</v>
      </c>
      <c r="BB58" s="63">
        <f t="shared" si="7"/>
        <v>9556.32</v>
      </c>
      <c r="BC58" s="58" t="str">
        <f t="shared" si="8"/>
        <v>INR  Nine Thousand Five Hundred &amp; Fifty Six  and Paise Thirty Two Only</v>
      </c>
      <c r="BD58" s="64">
        <v>704</v>
      </c>
      <c r="BE58" s="64">
        <f t="shared" si="4"/>
        <v>796.36</v>
      </c>
      <c r="IE58" s="16"/>
      <c r="IF58" s="16"/>
      <c r="IG58" s="16"/>
      <c r="IH58" s="16"/>
      <c r="II58" s="16"/>
    </row>
    <row r="59" spans="1:243" s="15" customFormat="1" ht="214.5" customHeight="1">
      <c r="A59" s="26">
        <v>47</v>
      </c>
      <c r="B59" s="70" t="s">
        <v>467</v>
      </c>
      <c r="C59" s="45" t="s">
        <v>98</v>
      </c>
      <c r="D59" s="66">
        <v>12</v>
      </c>
      <c r="E59" s="67" t="s">
        <v>112</v>
      </c>
      <c r="F59" s="68">
        <v>802.02</v>
      </c>
      <c r="G59" s="59"/>
      <c r="H59" s="49"/>
      <c r="I59" s="48" t="s">
        <v>39</v>
      </c>
      <c r="J59" s="50">
        <f t="shared" si="5"/>
        <v>1</v>
      </c>
      <c r="K59" s="51" t="s">
        <v>64</v>
      </c>
      <c r="L59" s="51" t="s">
        <v>7</v>
      </c>
      <c r="M59" s="60"/>
      <c r="N59" s="59"/>
      <c r="O59" s="59"/>
      <c r="P59" s="61"/>
      <c r="Q59" s="59"/>
      <c r="R59" s="59"/>
      <c r="S59" s="61"/>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62">
        <f t="shared" si="6"/>
        <v>9624.24</v>
      </c>
      <c r="BB59" s="63">
        <f t="shared" si="7"/>
        <v>9624.24</v>
      </c>
      <c r="BC59" s="58" t="str">
        <f t="shared" si="8"/>
        <v>INR  Nine Thousand Six Hundred &amp; Twenty Four  and Paise Twenty Four Only</v>
      </c>
      <c r="BD59" s="64">
        <v>709</v>
      </c>
      <c r="BE59" s="64">
        <f t="shared" si="4"/>
        <v>802.02</v>
      </c>
      <c r="IE59" s="16"/>
      <c r="IF59" s="16"/>
      <c r="IG59" s="16"/>
      <c r="IH59" s="16"/>
      <c r="II59" s="16"/>
    </row>
    <row r="60" spans="1:243" s="15" customFormat="1" ht="212.25" customHeight="1">
      <c r="A60" s="26">
        <v>48</v>
      </c>
      <c r="B60" s="70" t="s">
        <v>291</v>
      </c>
      <c r="C60" s="45" t="s">
        <v>99</v>
      </c>
      <c r="D60" s="66">
        <v>233</v>
      </c>
      <c r="E60" s="67" t="s">
        <v>112</v>
      </c>
      <c r="F60" s="68">
        <v>790.71</v>
      </c>
      <c r="G60" s="59"/>
      <c r="H60" s="49"/>
      <c r="I60" s="48" t="s">
        <v>39</v>
      </c>
      <c r="J60" s="50">
        <f t="shared" si="5"/>
        <v>1</v>
      </c>
      <c r="K60" s="51" t="s">
        <v>64</v>
      </c>
      <c r="L60" s="51" t="s">
        <v>7</v>
      </c>
      <c r="M60" s="60"/>
      <c r="N60" s="59"/>
      <c r="O60" s="59"/>
      <c r="P60" s="61"/>
      <c r="Q60" s="59"/>
      <c r="R60" s="59"/>
      <c r="S60" s="61"/>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62">
        <f t="shared" si="6"/>
        <v>184235.43</v>
      </c>
      <c r="BB60" s="63">
        <f t="shared" si="7"/>
        <v>184235.43</v>
      </c>
      <c r="BC60" s="58" t="str">
        <f t="shared" si="8"/>
        <v>INR  One Lakh Eighty Four Thousand Two Hundred &amp; Thirty Five  and Paise Forty Three Only</v>
      </c>
      <c r="BD60" s="64">
        <v>699</v>
      </c>
      <c r="BE60" s="64">
        <f t="shared" si="4"/>
        <v>790.71</v>
      </c>
      <c r="IE60" s="16"/>
      <c r="IF60" s="16"/>
      <c r="IG60" s="16"/>
      <c r="IH60" s="16"/>
      <c r="II60" s="16"/>
    </row>
    <row r="61" spans="1:243" s="15" customFormat="1" ht="212.25" customHeight="1">
      <c r="A61" s="26">
        <v>49</v>
      </c>
      <c r="B61" s="70" t="s">
        <v>292</v>
      </c>
      <c r="C61" s="45" t="s">
        <v>100</v>
      </c>
      <c r="D61" s="66">
        <v>99</v>
      </c>
      <c r="E61" s="67" t="s">
        <v>112</v>
      </c>
      <c r="F61" s="68">
        <v>796.36</v>
      </c>
      <c r="G61" s="59"/>
      <c r="H61" s="49"/>
      <c r="I61" s="48" t="s">
        <v>39</v>
      </c>
      <c r="J61" s="50">
        <f t="shared" si="5"/>
        <v>1</v>
      </c>
      <c r="K61" s="51" t="s">
        <v>64</v>
      </c>
      <c r="L61" s="51" t="s">
        <v>7</v>
      </c>
      <c r="M61" s="60"/>
      <c r="N61" s="59"/>
      <c r="O61" s="59"/>
      <c r="P61" s="61"/>
      <c r="Q61" s="59"/>
      <c r="R61" s="59"/>
      <c r="S61" s="61"/>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62">
        <f t="shared" si="6"/>
        <v>78839.64</v>
      </c>
      <c r="BB61" s="63">
        <f t="shared" si="7"/>
        <v>78839.64</v>
      </c>
      <c r="BC61" s="58" t="str">
        <f t="shared" si="8"/>
        <v>INR  Seventy Eight Thousand Eight Hundred &amp; Thirty Nine  and Paise Sixty Four Only</v>
      </c>
      <c r="BD61" s="64">
        <v>704</v>
      </c>
      <c r="BE61" s="64">
        <f t="shared" si="4"/>
        <v>796.36</v>
      </c>
      <c r="IE61" s="16"/>
      <c r="IF61" s="16"/>
      <c r="IG61" s="16"/>
      <c r="IH61" s="16"/>
      <c r="II61" s="16"/>
    </row>
    <row r="62" spans="1:243" s="15" customFormat="1" ht="212.25" customHeight="1">
      <c r="A62" s="26">
        <v>50</v>
      </c>
      <c r="B62" s="70" t="s">
        <v>293</v>
      </c>
      <c r="C62" s="45" t="s">
        <v>101</v>
      </c>
      <c r="D62" s="66">
        <v>99</v>
      </c>
      <c r="E62" s="67" t="s">
        <v>112</v>
      </c>
      <c r="F62" s="68">
        <v>802.02</v>
      </c>
      <c r="G62" s="59"/>
      <c r="H62" s="49"/>
      <c r="I62" s="48" t="s">
        <v>39</v>
      </c>
      <c r="J62" s="50">
        <f t="shared" si="5"/>
        <v>1</v>
      </c>
      <c r="K62" s="51" t="s">
        <v>64</v>
      </c>
      <c r="L62" s="51" t="s">
        <v>7</v>
      </c>
      <c r="M62" s="60"/>
      <c r="N62" s="59"/>
      <c r="O62" s="59"/>
      <c r="P62" s="61"/>
      <c r="Q62" s="59"/>
      <c r="R62" s="59"/>
      <c r="S62" s="61"/>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62">
        <f t="shared" si="6"/>
        <v>79399.98</v>
      </c>
      <c r="BB62" s="63">
        <f t="shared" si="7"/>
        <v>79399.98</v>
      </c>
      <c r="BC62" s="58" t="str">
        <f t="shared" si="8"/>
        <v>INR  Seventy Nine Thousand Three Hundred &amp; Ninety Nine  and Paise Ninety Eight Only</v>
      </c>
      <c r="BD62" s="64">
        <v>709</v>
      </c>
      <c r="BE62" s="64">
        <f t="shared" si="4"/>
        <v>802.02</v>
      </c>
      <c r="IE62" s="16"/>
      <c r="IF62" s="16"/>
      <c r="IG62" s="16"/>
      <c r="IH62" s="16"/>
      <c r="II62" s="16"/>
    </row>
    <row r="63" spans="1:243" s="15" customFormat="1" ht="212.25" customHeight="1">
      <c r="A63" s="26">
        <v>51</v>
      </c>
      <c r="B63" s="70" t="s">
        <v>294</v>
      </c>
      <c r="C63" s="45" t="s">
        <v>102</v>
      </c>
      <c r="D63" s="66">
        <v>99</v>
      </c>
      <c r="E63" s="67" t="s">
        <v>112</v>
      </c>
      <c r="F63" s="68">
        <v>807.68</v>
      </c>
      <c r="G63" s="59"/>
      <c r="H63" s="49"/>
      <c r="I63" s="48" t="s">
        <v>39</v>
      </c>
      <c r="J63" s="50">
        <f t="shared" si="5"/>
        <v>1</v>
      </c>
      <c r="K63" s="51" t="s">
        <v>64</v>
      </c>
      <c r="L63" s="51" t="s">
        <v>7</v>
      </c>
      <c r="M63" s="60"/>
      <c r="N63" s="59"/>
      <c r="O63" s="59"/>
      <c r="P63" s="61"/>
      <c r="Q63" s="59"/>
      <c r="R63" s="59"/>
      <c r="S63" s="61"/>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62">
        <f t="shared" si="6"/>
        <v>79960.32</v>
      </c>
      <c r="BB63" s="63">
        <f t="shared" si="7"/>
        <v>79960.32</v>
      </c>
      <c r="BC63" s="58" t="str">
        <f t="shared" si="8"/>
        <v>INR  Seventy Nine Thousand Nine Hundred &amp; Sixty  and Paise Thirty Two Only</v>
      </c>
      <c r="BD63" s="64">
        <v>714</v>
      </c>
      <c r="BE63" s="64">
        <f t="shared" si="4"/>
        <v>807.68</v>
      </c>
      <c r="IE63" s="16"/>
      <c r="IF63" s="16"/>
      <c r="IG63" s="16"/>
      <c r="IH63" s="16"/>
      <c r="II63" s="16"/>
    </row>
    <row r="64" spans="1:243" s="15" customFormat="1" ht="366.75" customHeight="1">
      <c r="A64" s="26">
        <v>52</v>
      </c>
      <c r="B64" s="70" t="s">
        <v>468</v>
      </c>
      <c r="C64" s="45" t="s">
        <v>103</v>
      </c>
      <c r="D64" s="66">
        <v>389</v>
      </c>
      <c r="E64" s="67" t="s">
        <v>112</v>
      </c>
      <c r="F64" s="68">
        <v>1435.49</v>
      </c>
      <c r="G64" s="59"/>
      <c r="H64" s="49"/>
      <c r="I64" s="48" t="s">
        <v>39</v>
      </c>
      <c r="J64" s="50">
        <f t="shared" si="5"/>
        <v>1</v>
      </c>
      <c r="K64" s="51" t="s">
        <v>64</v>
      </c>
      <c r="L64" s="51" t="s">
        <v>7</v>
      </c>
      <c r="M64" s="60"/>
      <c r="N64" s="59"/>
      <c r="O64" s="59"/>
      <c r="P64" s="61"/>
      <c r="Q64" s="59"/>
      <c r="R64" s="59"/>
      <c r="S64" s="61"/>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62">
        <f t="shared" si="6"/>
        <v>558405.61</v>
      </c>
      <c r="BB64" s="63">
        <f t="shared" si="7"/>
        <v>558405.61</v>
      </c>
      <c r="BC64" s="58" t="str">
        <f t="shared" si="8"/>
        <v>INR  Five Lakh Fifty Eight Thousand Four Hundred &amp; Five  and Paise Sixty One Only</v>
      </c>
      <c r="BD64" s="64">
        <v>1269</v>
      </c>
      <c r="BE64" s="64">
        <f t="shared" si="4"/>
        <v>1435.49</v>
      </c>
      <c r="IE64" s="16"/>
      <c r="IF64" s="16"/>
      <c r="IG64" s="16"/>
      <c r="IH64" s="16"/>
      <c r="II64" s="16"/>
    </row>
    <row r="65" spans="1:243" s="15" customFormat="1" ht="366.75" customHeight="1">
      <c r="A65" s="26">
        <v>53</v>
      </c>
      <c r="B65" s="70" t="s">
        <v>471</v>
      </c>
      <c r="C65" s="45" t="s">
        <v>104</v>
      </c>
      <c r="D65" s="66">
        <v>180</v>
      </c>
      <c r="E65" s="67" t="s">
        <v>112</v>
      </c>
      <c r="F65" s="68">
        <v>1441.15</v>
      </c>
      <c r="G65" s="59"/>
      <c r="H65" s="49"/>
      <c r="I65" s="48" t="s">
        <v>39</v>
      </c>
      <c r="J65" s="50">
        <f t="shared" si="5"/>
        <v>1</v>
      </c>
      <c r="K65" s="51" t="s">
        <v>64</v>
      </c>
      <c r="L65" s="51" t="s">
        <v>7</v>
      </c>
      <c r="M65" s="60"/>
      <c r="N65" s="59"/>
      <c r="O65" s="59"/>
      <c r="P65" s="61"/>
      <c r="Q65" s="59"/>
      <c r="R65" s="59"/>
      <c r="S65" s="61"/>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62">
        <f t="shared" si="6"/>
        <v>259407</v>
      </c>
      <c r="BB65" s="63">
        <f t="shared" si="7"/>
        <v>259407</v>
      </c>
      <c r="BC65" s="58" t="str">
        <f t="shared" si="8"/>
        <v>INR  Two Lakh Fifty Nine Thousand Four Hundred &amp; Seven  Only</v>
      </c>
      <c r="BD65" s="64">
        <v>1274</v>
      </c>
      <c r="BE65" s="64">
        <f t="shared" si="4"/>
        <v>1441.15</v>
      </c>
      <c r="IE65" s="16"/>
      <c r="IF65" s="16"/>
      <c r="IG65" s="16"/>
      <c r="IH65" s="16"/>
      <c r="II65" s="16"/>
    </row>
    <row r="66" spans="1:243" s="15" customFormat="1" ht="366.75" customHeight="1">
      <c r="A66" s="26">
        <v>54</v>
      </c>
      <c r="B66" s="70" t="s">
        <v>469</v>
      </c>
      <c r="C66" s="45" t="s">
        <v>105</v>
      </c>
      <c r="D66" s="66">
        <v>180</v>
      </c>
      <c r="E66" s="67" t="s">
        <v>112</v>
      </c>
      <c r="F66" s="68">
        <v>1446.8</v>
      </c>
      <c r="G66" s="59"/>
      <c r="H66" s="49"/>
      <c r="I66" s="48" t="s">
        <v>39</v>
      </c>
      <c r="J66" s="50">
        <f t="shared" si="5"/>
        <v>1</v>
      </c>
      <c r="K66" s="51" t="s">
        <v>64</v>
      </c>
      <c r="L66" s="51" t="s">
        <v>7</v>
      </c>
      <c r="M66" s="60"/>
      <c r="N66" s="59"/>
      <c r="O66" s="59"/>
      <c r="P66" s="61"/>
      <c r="Q66" s="59"/>
      <c r="R66" s="59"/>
      <c r="S66" s="61"/>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62">
        <f t="shared" si="6"/>
        <v>260424</v>
      </c>
      <c r="BB66" s="63">
        <f t="shared" si="7"/>
        <v>260424</v>
      </c>
      <c r="BC66" s="58" t="str">
        <f t="shared" si="8"/>
        <v>INR  Two Lakh Sixty Thousand Four Hundred &amp; Twenty Four  Only</v>
      </c>
      <c r="BD66" s="64">
        <v>1279</v>
      </c>
      <c r="BE66" s="64">
        <f t="shared" si="4"/>
        <v>1446.8</v>
      </c>
      <c r="IE66" s="16"/>
      <c r="IF66" s="16"/>
      <c r="IG66" s="16"/>
      <c r="IH66" s="16"/>
      <c r="II66" s="16"/>
    </row>
    <row r="67" spans="1:243" s="15" customFormat="1" ht="366.75" customHeight="1">
      <c r="A67" s="26">
        <v>55</v>
      </c>
      <c r="B67" s="70" t="s">
        <v>470</v>
      </c>
      <c r="C67" s="45" t="s">
        <v>106</v>
      </c>
      <c r="D67" s="66">
        <v>180</v>
      </c>
      <c r="E67" s="67" t="s">
        <v>112</v>
      </c>
      <c r="F67" s="68">
        <v>1452.46</v>
      </c>
      <c r="G67" s="59"/>
      <c r="H67" s="49"/>
      <c r="I67" s="48" t="s">
        <v>39</v>
      </c>
      <c r="J67" s="50">
        <f t="shared" si="5"/>
        <v>1</v>
      </c>
      <c r="K67" s="51" t="s">
        <v>64</v>
      </c>
      <c r="L67" s="51" t="s">
        <v>7</v>
      </c>
      <c r="M67" s="60"/>
      <c r="N67" s="59"/>
      <c r="O67" s="59"/>
      <c r="P67" s="61"/>
      <c r="Q67" s="59"/>
      <c r="R67" s="59"/>
      <c r="S67" s="61"/>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62">
        <f t="shared" si="6"/>
        <v>261442.8</v>
      </c>
      <c r="BB67" s="63">
        <f t="shared" si="7"/>
        <v>261442.8</v>
      </c>
      <c r="BC67" s="58" t="str">
        <f t="shared" si="8"/>
        <v>INR  Two Lakh Sixty One Thousand Four Hundred &amp; Forty Two  and Paise Eighty Only</v>
      </c>
      <c r="BD67" s="64">
        <v>1284</v>
      </c>
      <c r="BE67" s="64">
        <f t="shared" si="4"/>
        <v>1452.46</v>
      </c>
      <c r="IE67" s="16"/>
      <c r="IF67" s="16"/>
      <c r="IG67" s="16"/>
      <c r="IH67" s="16"/>
      <c r="II67" s="16"/>
    </row>
    <row r="68" spans="1:243" s="15" customFormat="1" ht="409.5">
      <c r="A68" s="26">
        <v>56</v>
      </c>
      <c r="B68" s="70" t="s">
        <v>668</v>
      </c>
      <c r="C68" s="45" t="s">
        <v>107</v>
      </c>
      <c r="D68" s="66">
        <v>71</v>
      </c>
      <c r="E68" s="67" t="s">
        <v>112</v>
      </c>
      <c r="F68" s="68">
        <v>2616.47</v>
      </c>
      <c r="G68" s="59"/>
      <c r="H68" s="49"/>
      <c r="I68" s="48" t="s">
        <v>39</v>
      </c>
      <c r="J68" s="50">
        <f t="shared" si="5"/>
        <v>1</v>
      </c>
      <c r="K68" s="51" t="s">
        <v>64</v>
      </c>
      <c r="L68" s="51" t="s">
        <v>7</v>
      </c>
      <c r="M68" s="60"/>
      <c r="N68" s="59"/>
      <c r="O68" s="59"/>
      <c r="P68" s="61"/>
      <c r="Q68" s="59"/>
      <c r="R68" s="59"/>
      <c r="S68" s="61"/>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62">
        <f t="shared" si="6"/>
        <v>185769.37</v>
      </c>
      <c r="BB68" s="63">
        <f t="shared" si="7"/>
        <v>185769.37</v>
      </c>
      <c r="BC68" s="58" t="str">
        <f t="shared" si="8"/>
        <v>INR  One Lakh Eighty Five Thousand Seven Hundred &amp; Sixty Nine  and Paise Thirty Seven Only</v>
      </c>
      <c r="BD68" s="64">
        <v>2313</v>
      </c>
      <c r="BE68" s="64">
        <f t="shared" si="4"/>
        <v>2616.47</v>
      </c>
      <c r="IE68" s="16"/>
      <c r="IF68" s="16"/>
      <c r="IG68" s="16"/>
      <c r="IH68" s="16"/>
      <c r="II68" s="16"/>
    </row>
    <row r="69" spans="1:243" s="86" customFormat="1" ht="98.25" customHeight="1">
      <c r="A69" s="26">
        <v>57</v>
      </c>
      <c r="B69" s="70" t="s">
        <v>296</v>
      </c>
      <c r="C69" s="45" t="s">
        <v>108</v>
      </c>
      <c r="D69" s="71">
        <v>14</v>
      </c>
      <c r="E69" s="72" t="s">
        <v>234</v>
      </c>
      <c r="F69" s="73">
        <v>11335.76</v>
      </c>
      <c r="G69" s="74"/>
      <c r="H69" s="75"/>
      <c r="I69" s="76" t="s">
        <v>39</v>
      </c>
      <c r="J69" s="77">
        <f t="shared" si="5"/>
        <v>1</v>
      </c>
      <c r="K69" s="78" t="s">
        <v>64</v>
      </c>
      <c r="L69" s="78" t="s">
        <v>7</v>
      </c>
      <c r="M69" s="79"/>
      <c r="N69" s="74"/>
      <c r="O69" s="74"/>
      <c r="P69" s="80"/>
      <c r="Q69" s="74"/>
      <c r="R69" s="74"/>
      <c r="S69" s="80"/>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2">
        <f t="shared" si="6"/>
        <v>158700.64</v>
      </c>
      <c r="BB69" s="83">
        <f t="shared" si="7"/>
        <v>158700.64</v>
      </c>
      <c r="BC69" s="84" t="str">
        <f t="shared" si="8"/>
        <v>INR  One Lakh Fifty Eight Thousand Seven Hundred    and Paise Sixty Four Only</v>
      </c>
      <c r="BD69" s="85">
        <v>10021</v>
      </c>
      <c r="BE69" s="64">
        <f t="shared" si="4"/>
        <v>11335.76</v>
      </c>
      <c r="IE69" s="87"/>
      <c r="IF69" s="87"/>
      <c r="IG69" s="87"/>
      <c r="IH69" s="87"/>
      <c r="II69" s="87"/>
    </row>
    <row r="70" spans="1:243" s="86" customFormat="1" ht="98.25" customHeight="1">
      <c r="A70" s="26">
        <v>58</v>
      </c>
      <c r="B70" s="70" t="s">
        <v>295</v>
      </c>
      <c r="C70" s="45" t="s">
        <v>109</v>
      </c>
      <c r="D70" s="71">
        <v>6</v>
      </c>
      <c r="E70" s="72" t="s">
        <v>234</v>
      </c>
      <c r="F70" s="73">
        <v>11449.11</v>
      </c>
      <c r="G70" s="74"/>
      <c r="H70" s="75"/>
      <c r="I70" s="76" t="s">
        <v>39</v>
      </c>
      <c r="J70" s="77">
        <f t="shared" si="5"/>
        <v>1</v>
      </c>
      <c r="K70" s="78" t="s">
        <v>64</v>
      </c>
      <c r="L70" s="78" t="s">
        <v>7</v>
      </c>
      <c r="M70" s="79"/>
      <c r="N70" s="74"/>
      <c r="O70" s="74"/>
      <c r="P70" s="80"/>
      <c r="Q70" s="74"/>
      <c r="R70" s="74"/>
      <c r="S70" s="80"/>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2">
        <f t="shared" si="6"/>
        <v>68694.66</v>
      </c>
      <c r="BB70" s="83">
        <f t="shared" si="7"/>
        <v>68694.66</v>
      </c>
      <c r="BC70" s="84" t="str">
        <f t="shared" si="8"/>
        <v>INR  Sixty Eight Thousand Six Hundred &amp; Ninety Four  and Paise Sixty Six Only</v>
      </c>
      <c r="BD70" s="85">
        <v>10121.21</v>
      </c>
      <c r="BE70" s="64">
        <f t="shared" si="4"/>
        <v>11449.11</v>
      </c>
      <c r="IE70" s="87"/>
      <c r="IF70" s="87"/>
      <c r="IG70" s="87"/>
      <c r="IH70" s="87"/>
      <c r="II70" s="87"/>
    </row>
    <row r="71" spans="1:243" s="86" customFormat="1" ht="98.25" customHeight="1">
      <c r="A71" s="26">
        <v>59</v>
      </c>
      <c r="B71" s="70" t="s">
        <v>297</v>
      </c>
      <c r="C71" s="45" t="s">
        <v>110</v>
      </c>
      <c r="D71" s="71">
        <v>6</v>
      </c>
      <c r="E71" s="72" t="s">
        <v>234</v>
      </c>
      <c r="F71" s="73">
        <v>11563.6</v>
      </c>
      <c r="G71" s="74"/>
      <c r="H71" s="75"/>
      <c r="I71" s="76" t="s">
        <v>39</v>
      </c>
      <c r="J71" s="77">
        <f t="shared" si="5"/>
        <v>1</v>
      </c>
      <c r="K71" s="78" t="s">
        <v>64</v>
      </c>
      <c r="L71" s="78" t="s">
        <v>7</v>
      </c>
      <c r="M71" s="79"/>
      <c r="N71" s="74"/>
      <c r="O71" s="74"/>
      <c r="P71" s="80"/>
      <c r="Q71" s="74"/>
      <c r="R71" s="74"/>
      <c r="S71" s="80"/>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2">
        <f t="shared" si="6"/>
        <v>69381.6</v>
      </c>
      <c r="BB71" s="83">
        <f t="shared" si="7"/>
        <v>69381.6</v>
      </c>
      <c r="BC71" s="84" t="str">
        <f t="shared" si="8"/>
        <v>INR  Sixty Nine Thousand Three Hundred &amp; Eighty One  and Paise Sixty Only</v>
      </c>
      <c r="BD71" s="85">
        <v>10222.42</v>
      </c>
      <c r="BE71" s="64">
        <f t="shared" si="4"/>
        <v>11563.6</v>
      </c>
      <c r="IE71" s="87"/>
      <c r="IF71" s="87"/>
      <c r="IG71" s="87"/>
      <c r="IH71" s="87"/>
      <c r="II71" s="87"/>
    </row>
    <row r="72" spans="1:243" s="86" customFormat="1" ht="98.25" customHeight="1">
      <c r="A72" s="26">
        <v>60</v>
      </c>
      <c r="B72" s="70" t="s">
        <v>298</v>
      </c>
      <c r="C72" s="45" t="s">
        <v>111</v>
      </c>
      <c r="D72" s="71">
        <v>6</v>
      </c>
      <c r="E72" s="72" t="s">
        <v>234</v>
      </c>
      <c r="F72" s="73">
        <v>11679.24</v>
      </c>
      <c r="G72" s="74"/>
      <c r="H72" s="75"/>
      <c r="I72" s="76" t="s">
        <v>39</v>
      </c>
      <c r="J72" s="77">
        <f t="shared" si="5"/>
        <v>1</v>
      </c>
      <c r="K72" s="78" t="s">
        <v>64</v>
      </c>
      <c r="L72" s="78" t="s">
        <v>7</v>
      </c>
      <c r="M72" s="79"/>
      <c r="N72" s="74"/>
      <c r="O72" s="74"/>
      <c r="P72" s="80"/>
      <c r="Q72" s="74"/>
      <c r="R72" s="74"/>
      <c r="S72" s="80"/>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2">
        <f t="shared" si="6"/>
        <v>70075.44</v>
      </c>
      <c r="BB72" s="83">
        <f t="shared" si="7"/>
        <v>70075.44</v>
      </c>
      <c r="BC72" s="84" t="str">
        <f t="shared" si="8"/>
        <v>INR  Seventy Thousand  &amp;Seventy Five  and Paise Forty Four Only</v>
      </c>
      <c r="BD72" s="85">
        <v>10324.65</v>
      </c>
      <c r="BE72" s="64">
        <f t="shared" si="4"/>
        <v>11679.24</v>
      </c>
      <c r="IE72" s="87"/>
      <c r="IF72" s="87"/>
      <c r="IG72" s="87"/>
      <c r="IH72" s="87"/>
      <c r="II72" s="87"/>
    </row>
    <row r="73" spans="1:243" s="15" customFormat="1" ht="158.25" customHeight="1">
      <c r="A73" s="26">
        <v>61</v>
      </c>
      <c r="B73" s="70" t="s">
        <v>472</v>
      </c>
      <c r="C73" s="45" t="s">
        <v>118</v>
      </c>
      <c r="D73" s="66">
        <v>11</v>
      </c>
      <c r="E73" s="67" t="s">
        <v>473</v>
      </c>
      <c r="F73" s="68">
        <v>4921.85</v>
      </c>
      <c r="G73" s="59"/>
      <c r="H73" s="49"/>
      <c r="I73" s="48" t="s">
        <v>39</v>
      </c>
      <c r="J73" s="50">
        <f t="shared" si="5"/>
        <v>1</v>
      </c>
      <c r="K73" s="51" t="s">
        <v>64</v>
      </c>
      <c r="L73" s="51" t="s">
        <v>7</v>
      </c>
      <c r="M73" s="60"/>
      <c r="N73" s="59"/>
      <c r="O73" s="59"/>
      <c r="P73" s="61"/>
      <c r="Q73" s="59"/>
      <c r="R73" s="59"/>
      <c r="S73" s="61"/>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62">
        <f t="shared" si="6"/>
        <v>54140.35</v>
      </c>
      <c r="BB73" s="63">
        <f t="shared" si="7"/>
        <v>54140.35</v>
      </c>
      <c r="BC73" s="58" t="str">
        <f t="shared" si="8"/>
        <v>INR  Fifty Four Thousand One Hundred &amp; Forty  and Paise Thirty Five Only</v>
      </c>
      <c r="BD73" s="64">
        <v>4351</v>
      </c>
      <c r="BE73" s="64">
        <f t="shared" si="4"/>
        <v>4921.85</v>
      </c>
      <c r="IE73" s="16"/>
      <c r="IF73" s="16"/>
      <c r="IG73" s="16"/>
      <c r="IH73" s="16"/>
      <c r="II73" s="16"/>
    </row>
    <row r="74" spans="1:243" s="86" customFormat="1" ht="113.25" customHeight="1">
      <c r="A74" s="26">
        <v>62</v>
      </c>
      <c r="B74" s="70" t="s">
        <v>474</v>
      </c>
      <c r="C74" s="45" t="s">
        <v>119</v>
      </c>
      <c r="D74" s="71">
        <v>2</v>
      </c>
      <c r="E74" s="72" t="s">
        <v>113</v>
      </c>
      <c r="F74" s="73">
        <v>92686</v>
      </c>
      <c r="G74" s="74"/>
      <c r="H74" s="75"/>
      <c r="I74" s="76" t="s">
        <v>39</v>
      </c>
      <c r="J74" s="77">
        <f t="shared" si="5"/>
        <v>1</v>
      </c>
      <c r="K74" s="78" t="s">
        <v>64</v>
      </c>
      <c r="L74" s="78" t="s">
        <v>7</v>
      </c>
      <c r="M74" s="79"/>
      <c r="N74" s="74"/>
      <c r="O74" s="74"/>
      <c r="P74" s="80"/>
      <c r="Q74" s="74"/>
      <c r="R74" s="74"/>
      <c r="S74" s="80"/>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2">
        <f t="shared" si="6"/>
        <v>185372</v>
      </c>
      <c r="BB74" s="83">
        <f t="shared" si="7"/>
        <v>185372</v>
      </c>
      <c r="BC74" s="84" t="str">
        <f t="shared" si="8"/>
        <v>INR  One Lakh Eighty Five Thousand Three Hundred &amp; Seventy Two  Only</v>
      </c>
      <c r="BD74" s="85">
        <v>81936</v>
      </c>
      <c r="BE74" s="64">
        <f t="shared" si="4"/>
        <v>92686</v>
      </c>
      <c r="IE74" s="87"/>
      <c r="IF74" s="87"/>
      <c r="IG74" s="87"/>
      <c r="IH74" s="87"/>
      <c r="II74" s="87"/>
    </row>
    <row r="75" spans="1:243" s="86" customFormat="1" ht="113.25" customHeight="1">
      <c r="A75" s="26">
        <v>63</v>
      </c>
      <c r="B75" s="70" t="s">
        <v>475</v>
      </c>
      <c r="C75" s="45" t="s">
        <v>120</v>
      </c>
      <c r="D75" s="71">
        <v>1</v>
      </c>
      <c r="E75" s="72" t="s">
        <v>113</v>
      </c>
      <c r="F75" s="73">
        <v>92912.24</v>
      </c>
      <c r="G75" s="74"/>
      <c r="H75" s="75"/>
      <c r="I75" s="76" t="s">
        <v>39</v>
      </c>
      <c r="J75" s="77">
        <f t="shared" si="5"/>
        <v>1</v>
      </c>
      <c r="K75" s="78" t="s">
        <v>64</v>
      </c>
      <c r="L75" s="78" t="s">
        <v>7</v>
      </c>
      <c r="M75" s="79"/>
      <c r="N75" s="74"/>
      <c r="O75" s="74"/>
      <c r="P75" s="80"/>
      <c r="Q75" s="74"/>
      <c r="R75" s="74"/>
      <c r="S75" s="80"/>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2">
        <f t="shared" si="6"/>
        <v>92912.24</v>
      </c>
      <c r="BB75" s="83">
        <f t="shared" si="7"/>
        <v>92912.24</v>
      </c>
      <c r="BC75" s="84" t="str">
        <f t="shared" si="8"/>
        <v>INR  Ninety Two Thousand Nine Hundred &amp; Twelve  and Paise Twenty Four Only</v>
      </c>
      <c r="BD75" s="85">
        <v>82136</v>
      </c>
      <c r="BE75" s="64">
        <f t="shared" si="4"/>
        <v>92912.24</v>
      </c>
      <c r="IE75" s="87"/>
      <c r="IF75" s="87"/>
      <c r="IG75" s="87"/>
      <c r="IH75" s="87"/>
      <c r="II75" s="87"/>
    </row>
    <row r="76" spans="1:243" s="86" customFormat="1" ht="113.25" customHeight="1">
      <c r="A76" s="26">
        <v>64</v>
      </c>
      <c r="B76" s="70" t="s">
        <v>476</v>
      </c>
      <c r="C76" s="45" t="s">
        <v>121</v>
      </c>
      <c r="D76" s="71">
        <v>1</v>
      </c>
      <c r="E76" s="72" t="s">
        <v>113</v>
      </c>
      <c r="F76" s="73">
        <v>93138.48</v>
      </c>
      <c r="G76" s="74"/>
      <c r="H76" s="75"/>
      <c r="I76" s="76" t="s">
        <v>39</v>
      </c>
      <c r="J76" s="77">
        <f t="shared" si="5"/>
        <v>1</v>
      </c>
      <c r="K76" s="78" t="s">
        <v>64</v>
      </c>
      <c r="L76" s="78" t="s">
        <v>7</v>
      </c>
      <c r="M76" s="79"/>
      <c r="N76" s="74"/>
      <c r="O76" s="74"/>
      <c r="P76" s="80"/>
      <c r="Q76" s="74"/>
      <c r="R76" s="74"/>
      <c r="S76" s="80"/>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2">
        <f t="shared" si="6"/>
        <v>93138.48</v>
      </c>
      <c r="BB76" s="83">
        <f t="shared" si="7"/>
        <v>93138.48</v>
      </c>
      <c r="BC76" s="84" t="str">
        <f t="shared" si="8"/>
        <v>INR  Ninety Three Thousand One Hundred &amp; Thirty Eight  and Paise Forty Eight Only</v>
      </c>
      <c r="BD76" s="85">
        <v>82336</v>
      </c>
      <c r="BE76" s="64">
        <f t="shared" si="4"/>
        <v>93138.48</v>
      </c>
      <c r="IE76" s="87"/>
      <c r="IF76" s="87"/>
      <c r="IG76" s="87"/>
      <c r="IH76" s="87"/>
      <c r="II76" s="87"/>
    </row>
    <row r="77" spans="1:243" s="86" customFormat="1" ht="113.25" customHeight="1">
      <c r="A77" s="26">
        <v>65</v>
      </c>
      <c r="B77" s="70" t="s">
        <v>477</v>
      </c>
      <c r="C77" s="45" t="s">
        <v>122</v>
      </c>
      <c r="D77" s="71">
        <v>1</v>
      </c>
      <c r="E77" s="72" t="s">
        <v>113</v>
      </c>
      <c r="F77" s="73">
        <v>93364.72</v>
      </c>
      <c r="G77" s="74"/>
      <c r="H77" s="75"/>
      <c r="I77" s="76" t="s">
        <v>39</v>
      </c>
      <c r="J77" s="77">
        <f t="shared" si="5"/>
        <v>1</v>
      </c>
      <c r="K77" s="78" t="s">
        <v>64</v>
      </c>
      <c r="L77" s="78" t="s">
        <v>7</v>
      </c>
      <c r="M77" s="79"/>
      <c r="N77" s="74"/>
      <c r="O77" s="74"/>
      <c r="P77" s="80"/>
      <c r="Q77" s="74"/>
      <c r="R77" s="74"/>
      <c r="S77" s="80"/>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2">
        <f t="shared" si="6"/>
        <v>93364.72</v>
      </c>
      <c r="BB77" s="83">
        <f t="shared" si="7"/>
        <v>93364.72</v>
      </c>
      <c r="BC77" s="84" t="str">
        <f t="shared" si="8"/>
        <v>INR  Ninety Three Thousand Three Hundred &amp; Sixty Four  and Paise Seventy Two Only</v>
      </c>
      <c r="BD77" s="85">
        <v>82536</v>
      </c>
      <c r="BE77" s="64">
        <f t="shared" si="4"/>
        <v>93364.72</v>
      </c>
      <c r="IE77" s="87"/>
      <c r="IF77" s="87"/>
      <c r="IG77" s="87"/>
      <c r="IH77" s="87"/>
      <c r="II77" s="87"/>
    </row>
    <row r="78" spans="1:243" s="15" customFormat="1" ht="167.25" customHeight="1">
      <c r="A78" s="26">
        <v>66</v>
      </c>
      <c r="B78" s="70" t="s">
        <v>299</v>
      </c>
      <c r="C78" s="45" t="s">
        <v>123</v>
      </c>
      <c r="D78" s="66">
        <v>86</v>
      </c>
      <c r="E78" s="67" t="s">
        <v>112</v>
      </c>
      <c r="F78" s="68">
        <v>3007.86</v>
      </c>
      <c r="G78" s="59"/>
      <c r="H78" s="49"/>
      <c r="I78" s="48" t="s">
        <v>39</v>
      </c>
      <c r="J78" s="50">
        <f aca="true" t="shared" si="9" ref="J78:J109">IF(I78="Less(-)",-1,1)</f>
        <v>1</v>
      </c>
      <c r="K78" s="51" t="s">
        <v>64</v>
      </c>
      <c r="L78" s="51" t="s">
        <v>7</v>
      </c>
      <c r="M78" s="60"/>
      <c r="N78" s="59"/>
      <c r="O78" s="59"/>
      <c r="P78" s="61"/>
      <c r="Q78" s="59"/>
      <c r="R78" s="59"/>
      <c r="S78" s="61"/>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62">
        <f aca="true" t="shared" si="10" ref="BA78:BA109">total_amount_ba($B$2,$D$2,D78,F78,J78,K78,M78)</f>
        <v>258675.96</v>
      </c>
      <c r="BB78" s="63">
        <f aca="true" t="shared" si="11" ref="BB78:BB109">BA78+SUM(N78:AZ78)</f>
        <v>258675.96</v>
      </c>
      <c r="BC78" s="58" t="str">
        <f aca="true" t="shared" si="12" ref="BC78:BC109">SpellNumber(L78,BB78)</f>
        <v>INR  Two Lakh Fifty Eight Thousand Six Hundred &amp; Seventy Five  and Paise Ninety Six Only</v>
      </c>
      <c r="BD78" s="64">
        <v>2659</v>
      </c>
      <c r="BE78" s="64">
        <f t="shared" si="4"/>
        <v>3007.86</v>
      </c>
      <c r="IE78" s="16"/>
      <c r="IF78" s="16"/>
      <c r="IG78" s="16"/>
      <c r="IH78" s="16"/>
      <c r="II78" s="16"/>
    </row>
    <row r="79" spans="1:243" s="86" customFormat="1" ht="167.25" customHeight="1">
      <c r="A79" s="26">
        <v>67</v>
      </c>
      <c r="B79" s="70" t="s">
        <v>300</v>
      </c>
      <c r="C79" s="45" t="s">
        <v>124</v>
      </c>
      <c r="D79" s="71">
        <v>40</v>
      </c>
      <c r="E79" s="72" t="s">
        <v>112</v>
      </c>
      <c r="F79" s="73">
        <v>3023.7</v>
      </c>
      <c r="G79" s="74"/>
      <c r="H79" s="75"/>
      <c r="I79" s="76" t="s">
        <v>39</v>
      </c>
      <c r="J79" s="77">
        <f t="shared" si="9"/>
        <v>1</v>
      </c>
      <c r="K79" s="78" t="s">
        <v>64</v>
      </c>
      <c r="L79" s="78" t="s">
        <v>7</v>
      </c>
      <c r="M79" s="79"/>
      <c r="N79" s="74"/>
      <c r="O79" s="74"/>
      <c r="P79" s="80"/>
      <c r="Q79" s="74"/>
      <c r="R79" s="74"/>
      <c r="S79" s="80"/>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2">
        <f t="shared" si="10"/>
        <v>120948</v>
      </c>
      <c r="BB79" s="83">
        <f t="shared" si="11"/>
        <v>120948</v>
      </c>
      <c r="BC79" s="84" t="str">
        <f t="shared" si="12"/>
        <v>INR  One Lakh Twenty Thousand Nine Hundred &amp; Forty Eight  Only</v>
      </c>
      <c r="BD79" s="85">
        <v>2673</v>
      </c>
      <c r="BE79" s="64">
        <f aca="true" t="shared" si="13" ref="BE79:BE142">BD79*1.12*1.01</f>
        <v>3023.7</v>
      </c>
      <c r="IE79" s="87"/>
      <c r="IF79" s="87"/>
      <c r="IG79" s="87"/>
      <c r="IH79" s="87"/>
      <c r="II79" s="87"/>
    </row>
    <row r="80" spans="1:243" s="86" customFormat="1" ht="167.25" customHeight="1">
      <c r="A80" s="26">
        <v>68</v>
      </c>
      <c r="B80" s="70" t="s">
        <v>301</v>
      </c>
      <c r="C80" s="45" t="s">
        <v>125</v>
      </c>
      <c r="D80" s="71">
        <v>40</v>
      </c>
      <c r="E80" s="72" t="s">
        <v>112</v>
      </c>
      <c r="F80" s="73">
        <v>3039.53</v>
      </c>
      <c r="G80" s="74"/>
      <c r="H80" s="75"/>
      <c r="I80" s="76" t="s">
        <v>39</v>
      </c>
      <c r="J80" s="77">
        <f t="shared" si="9"/>
        <v>1</v>
      </c>
      <c r="K80" s="78" t="s">
        <v>64</v>
      </c>
      <c r="L80" s="78" t="s">
        <v>7</v>
      </c>
      <c r="M80" s="79"/>
      <c r="N80" s="74"/>
      <c r="O80" s="74"/>
      <c r="P80" s="80"/>
      <c r="Q80" s="74"/>
      <c r="R80" s="74"/>
      <c r="S80" s="80"/>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2">
        <f t="shared" si="10"/>
        <v>121581.2</v>
      </c>
      <c r="BB80" s="83">
        <f t="shared" si="11"/>
        <v>121581.2</v>
      </c>
      <c r="BC80" s="84" t="str">
        <f t="shared" si="12"/>
        <v>INR  One Lakh Twenty One Thousand Five Hundred &amp; Eighty One  and Paise Twenty Only</v>
      </c>
      <c r="BD80" s="85">
        <v>2687</v>
      </c>
      <c r="BE80" s="64">
        <f t="shared" si="13"/>
        <v>3039.53</v>
      </c>
      <c r="IE80" s="87"/>
      <c r="IF80" s="87"/>
      <c r="IG80" s="87"/>
      <c r="IH80" s="87"/>
      <c r="II80" s="87"/>
    </row>
    <row r="81" spans="1:243" s="86" customFormat="1" ht="167.25" customHeight="1">
      <c r="A81" s="26">
        <v>69</v>
      </c>
      <c r="B81" s="70" t="s">
        <v>302</v>
      </c>
      <c r="C81" s="45" t="s">
        <v>126</v>
      </c>
      <c r="D81" s="71">
        <v>40</v>
      </c>
      <c r="E81" s="72" t="s">
        <v>112</v>
      </c>
      <c r="F81" s="73">
        <v>3055.37</v>
      </c>
      <c r="G81" s="74"/>
      <c r="H81" s="75"/>
      <c r="I81" s="76" t="s">
        <v>39</v>
      </c>
      <c r="J81" s="77">
        <f t="shared" si="9"/>
        <v>1</v>
      </c>
      <c r="K81" s="78" t="s">
        <v>64</v>
      </c>
      <c r="L81" s="78" t="s">
        <v>7</v>
      </c>
      <c r="M81" s="79"/>
      <c r="N81" s="74"/>
      <c r="O81" s="74"/>
      <c r="P81" s="80"/>
      <c r="Q81" s="74"/>
      <c r="R81" s="74"/>
      <c r="S81" s="80"/>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2">
        <f t="shared" si="10"/>
        <v>122214.8</v>
      </c>
      <c r="BB81" s="83">
        <f t="shared" si="11"/>
        <v>122214.8</v>
      </c>
      <c r="BC81" s="84" t="str">
        <f t="shared" si="12"/>
        <v>INR  One Lakh Twenty Two Thousand Two Hundred &amp; Fourteen  and Paise Eighty Only</v>
      </c>
      <c r="BD81" s="85">
        <v>2701</v>
      </c>
      <c r="BE81" s="64">
        <f t="shared" si="13"/>
        <v>3055.37</v>
      </c>
      <c r="IE81" s="87"/>
      <c r="IF81" s="87"/>
      <c r="IG81" s="87"/>
      <c r="IH81" s="87"/>
      <c r="II81" s="87"/>
    </row>
    <row r="82" spans="1:243" s="15" customFormat="1" ht="141" customHeight="1">
      <c r="A82" s="26">
        <v>70</v>
      </c>
      <c r="B82" s="70" t="s">
        <v>303</v>
      </c>
      <c r="C82" s="45" t="s">
        <v>127</v>
      </c>
      <c r="D82" s="66">
        <v>26</v>
      </c>
      <c r="E82" s="67" t="s">
        <v>112</v>
      </c>
      <c r="F82" s="68">
        <v>3125.51</v>
      </c>
      <c r="G82" s="59"/>
      <c r="H82" s="49"/>
      <c r="I82" s="48" t="s">
        <v>39</v>
      </c>
      <c r="J82" s="50">
        <f t="shared" si="9"/>
        <v>1</v>
      </c>
      <c r="K82" s="51" t="s">
        <v>64</v>
      </c>
      <c r="L82" s="51" t="s">
        <v>7</v>
      </c>
      <c r="M82" s="60"/>
      <c r="N82" s="59"/>
      <c r="O82" s="59"/>
      <c r="P82" s="61"/>
      <c r="Q82" s="59"/>
      <c r="R82" s="59"/>
      <c r="S82" s="61"/>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62">
        <f t="shared" si="10"/>
        <v>81263.26</v>
      </c>
      <c r="BB82" s="63">
        <f t="shared" si="11"/>
        <v>81263.26</v>
      </c>
      <c r="BC82" s="58" t="str">
        <f t="shared" si="12"/>
        <v>INR  Eighty One Thousand Two Hundred &amp; Sixty Three  and Paise Twenty Six Only</v>
      </c>
      <c r="BD82" s="64">
        <v>2763</v>
      </c>
      <c r="BE82" s="64">
        <f t="shared" si="13"/>
        <v>3125.51</v>
      </c>
      <c r="IE82" s="16"/>
      <c r="IF82" s="16"/>
      <c r="IG82" s="16"/>
      <c r="IH82" s="16"/>
      <c r="II82" s="16"/>
    </row>
    <row r="83" spans="1:243" s="86" customFormat="1" ht="141" customHeight="1">
      <c r="A83" s="26">
        <v>71</v>
      </c>
      <c r="B83" s="70" t="s">
        <v>304</v>
      </c>
      <c r="C83" s="45" t="s">
        <v>128</v>
      </c>
      <c r="D83" s="71">
        <v>11</v>
      </c>
      <c r="E83" s="72" t="s">
        <v>112</v>
      </c>
      <c r="F83" s="73">
        <v>3141.34</v>
      </c>
      <c r="G83" s="74"/>
      <c r="H83" s="75"/>
      <c r="I83" s="76" t="s">
        <v>39</v>
      </c>
      <c r="J83" s="77">
        <f t="shared" si="9"/>
        <v>1</v>
      </c>
      <c r="K83" s="78" t="s">
        <v>64</v>
      </c>
      <c r="L83" s="78" t="s">
        <v>7</v>
      </c>
      <c r="M83" s="79"/>
      <c r="N83" s="74"/>
      <c r="O83" s="74"/>
      <c r="P83" s="80"/>
      <c r="Q83" s="74"/>
      <c r="R83" s="74"/>
      <c r="S83" s="80"/>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2">
        <f t="shared" si="10"/>
        <v>34554.74</v>
      </c>
      <c r="BB83" s="83">
        <f t="shared" si="11"/>
        <v>34554.74</v>
      </c>
      <c r="BC83" s="84" t="str">
        <f t="shared" si="12"/>
        <v>INR  Thirty Four Thousand Five Hundred &amp; Fifty Four  and Paise Seventy Four Only</v>
      </c>
      <c r="BD83" s="85">
        <v>2777</v>
      </c>
      <c r="BE83" s="64">
        <f t="shared" si="13"/>
        <v>3141.34</v>
      </c>
      <c r="IE83" s="87"/>
      <c r="IF83" s="87"/>
      <c r="IG83" s="87"/>
      <c r="IH83" s="87"/>
      <c r="II83" s="87"/>
    </row>
    <row r="84" spans="1:243" s="86" customFormat="1" ht="141" customHeight="1">
      <c r="A84" s="26">
        <v>72</v>
      </c>
      <c r="B84" s="70" t="s">
        <v>305</v>
      </c>
      <c r="C84" s="45" t="s">
        <v>129</v>
      </c>
      <c r="D84" s="71">
        <v>11</v>
      </c>
      <c r="E84" s="72" t="s">
        <v>112</v>
      </c>
      <c r="F84" s="73">
        <v>3157.18</v>
      </c>
      <c r="G84" s="74"/>
      <c r="H84" s="75"/>
      <c r="I84" s="76" t="s">
        <v>39</v>
      </c>
      <c r="J84" s="77">
        <f t="shared" si="9"/>
        <v>1</v>
      </c>
      <c r="K84" s="78" t="s">
        <v>64</v>
      </c>
      <c r="L84" s="78" t="s">
        <v>7</v>
      </c>
      <c r="M84" s="79"/>
      <c r="N84" s="74"/>
      <c r="O84" s="74"/>
      <c r="P84" s="80"/>
      <c r="Q84" s="74"/>
      <c r="R84" s="74"/>
      <c r="S84" s="80"/>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2">
        <f t="shared" si="10"/>
        <v>34728.98</v>
      </c>
      <c r="BB84" s="83">
        <f t="shared" si="11"/>
        <v>34728.98</v>
      </c>
      <c r="BC84" s="84" t="str">
        <f t="shared" si="12"/>
        <v>INR  Thirty Four Thousand Seven Hundred &amp; Twenty Eight  and Paise Ninety Eight Only</v>
      </c>
      <c r="BD84" s="85">
        <v>2791</v>
      </c>
      <c r="BE84" s="64">
        <f t="shared" si="13"/>
        <v>3157.18</v>
      </c>
      <c r="IE84" s="87"/>
      <c r="IF84" s="87"/>
      <c r="IG84" s="87"/>
      <c r="IH84" s="87"/>
      <c r="II84" s="87"/>
    </row>
    <row r="85" spans="1:243" s="86" customFormat="1" ht="141" customHeight="1">
      <c r="A85" s="26">
        <v>73</v>
      </c>
      <c r="B85" s="70" t="s">
        <v>306</v>
      </c>
      <c r="C85" s="45" t="s">
        <v>130</v>
      </c>
      <c r="D85" s="71">
        <v>11</v>
      </c>
      <c r="E85" s="72" t="s">
        <v>112</v>
      </c>
      <c r="F85" s="73">
        <v>3173.02</v>
      </c>
      <c r="G85" s="74"/>
      <c r="H85" s="75"/>
      <c r="I85" s="76" t="s">
        <v>39</v>
      </c>
      <c r="J85" s="77">
        <f t="shared" si="9"/>
        <v>1</v>
      </c>
      <c r="K85" s="78" t="s">
        <v>64</v>
      </c>
      <c r="L85" s="78" t="s">
        <v>7</v>
      </c>
      <c r="M85" s="79"/>
      <c r="N85" s="74"/>
      <c r="O85" s="74"/>
      <c r="P85" s="80"/>
      <c r="Q85" s="74"/>
      <c r="R85" s="74"/>
      <c r="S85" s="80"/>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2">
        <f t="shared" si="10"/>
        <v>34903.22</v>
      </c>
      <c r="BB85" s="83">
        <f t="shared" si="11"/>
        <v>34903.22</v>
      </c>
      <c r="BC85" s="84" t="str">
        <f t="shared" si="12"/>
        <v>INR  Thirty Four Thousand Nine Hundred &amp; Three  and Paise Twenty Two Only</v>
      </c>
      <c r="BD85" s="85">
        <v>2805</v>
      </c>
      <c r="BE85" s="64">
        <f t="shared" si="13"/>
        <v>3173.02</v>
      </c>
      <c r="IE85" s="87"/>
      <c r="IF85" s="87"/>
      <c r="IG85" s="87"/>
      <c r="IH85" s="87"/>
      <c r="II85" s="87"/>
    </row>
    <row r="86" spans="1:243" s="15" customFormat="1" ht="141" customHeight="1">
      <c r="A86" s="26">
        <v>74</v>
      </c>
      <c r="B86" s="70" t="s">
        <v>307</v>
      </c>
      <c r="C86" s="45" t="s">
        <v>131</v>
      </c>
      <c r="D86" s="66">
        <v>69</v>
      </c>
      <c r="E86" s="67" t="s">
        <v>231</v>
      </c>
      <c r="F86" s="68">
        <v>562.21</v>
      </c>
      <c r="G86" s="59"/>
      <c r="H86" s="49"/>
      <c r="I86" s="48" t="s">
        <v>39</v>
      </c>
      <c r="J86" s="50">
        <f t="shared" si="9"/>
        <v>1</v>
      </c>
      <c r="K86" s="51" t="s">
        <v>64</v>
      </c>
      <c r="L86" s="51" t="s">
        <v>7</v>
      </c>
      <c r="M86" s="60"/>
      <c r="N86" s="59"/>
      <c r="O86" s="59"/>
      <c r="P86" s="61"/>
      <c r="Q86" s="59"/>
      <c r="R86" s="59"/>
      <c r="S86" s="61"/>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62">
        <f t="shared" si="10"/>
        <v>38792.49</v>
      </c>
      <c r="BB86" s="63">
        <f t="shared" si="11"/>
        <v>38792.49</v>
      </c>
      <c r="BC86" s="58" t="str">
        <f t="shared" si="12"/>
        <v>INR  Thirty Eight Thousand Seven Hundred &amp; Ninety Two  and Paise Forty Nine Only</v>
      </c>
      <c r="BD86" s="64">
        <v>497</v>
      </c>
      <c r="BE86" s="64">
        <f t="shared" si="13"/>
        <v>562.21</v>
      </c>
      <c r="IE86" s="16"/>
      <c r="IF86" s="16"/>
      <c r="IG86" s="16"/>
      <c r="IH86" s="16"/>
      <c r="II86" s="16"/>
    </row>
    <row r="87" spans="1:243" s="86" customFormat="1" ht="141" customHeight="1">
      <c r="A87" s="26">
        <v>75</v>
      </c>
      <c r="B87" s="70" t="s">
        <v>308</v>
      </c>
      <c r="C87" s="45" t="s">
        <v>132</v>
      </c>
      <c r="D87" s="71">
        <v>30</v>
      </c>
      <c r="E87" s="72" t="s">
        <v>231</v>
      </c>
      <c r="F87" s="73">
        <v>562.21</v>
      </c>
      <c r="G87" s="74"/>
      <c r="H87" s="75"/>
      <c r="I87" s="76" t="s">
        <v>39</v>
      </c>
      <c r="J87" s="77">
        <f t="shared" si="9"/>
        <v>1</v>
      </c>
      <c r="K87" s="78" t="s">
        <v>64</v>
      </c>
      <c r="L87" s="78" t="s">
        <v>7</v>
      </c>
      <c r="M87" s="79"/>
      <c r="N87" s="74"/>
      <c r="O87" s="74"/>
      <c r="P87" s="80"/>
      <c r="Q87" s="74"/>
      <c r="R87" s="74"/>
      <c r="S87" s="80"/>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2">
        <f t="shared" si="10"/>
        <v>16866.3</v>
      </c>
      <c r="BB87" s="83">
        <f t="shared" si="11"/>
        <v>16866.3</v>
      </c>
      <c r="BC87" s="84" t="str">
        <f t="shared" si="12"/>
        <v>INR  Sixteen Thousand Eight Hundred &amp; Sixty Six  and Paise Thirty Only</v>
      </c>
      <c r="BD87" s="85">
        <v>497</v>
      </c>
      <c r="BE87" s="64">
        <f t="shared" si="13"/>
        <v>562.21</v>
      </c>
      <c r="IE87" s="87"/>
      <c r="IF87" s="87"/>
      <c r="IG87" s="87"/>
      <c r="IH87" s="87"/>
      <c r="II87" s="87"/>
    </row>
    <row r="88" spans="1:243" s="86" customFormat="1" ht="141" customHeight="1">
      <c r="A88" s="26">
        <v>76</v>
      </c>
      <c r="B88" s="70" t="s">
        <v>309</v>
      </c>
      <c r="C88" s="45" t="s">
        <v>133</v>
      </c>
      <c r="D88" s="71">
        <v>30</v>
      </c>
      <c r="E88" s="72" t="s">
        <v>231</v>
      </c>
      <c r="F88" s="73">
        <v>562.21</v>
      </c>
      <c r="G88" s="74"/>
      <c r="H88" s="75"/>
      <c r="I88" s="76" t="s">
        <v>39</v>
      </c>
      <c r="J88" s="77">
        <f t="shared" si="9"/>
        <v>1</v>
      </c>
      <c r="K88" s="78" t="s">
        <v>64</v>
      </c>
      <c r="L88" s="78" t="s">
        <v>7</v>
      </c>
      <c r="M88" s="79"/>
      <c r="N88" s="74"/>
      <c r="O88" s="74"/>
      <c r="P88" s="80"/>
      <c r="Q88" s="74"/>
      <c r="R88" s="74"/>
      <c r="S88" s="80"/>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2">
        <f t="shared" si="10"/>
        <v>16866.3</v>
      </c>
      <c r="BB88" s="83">
        <f t="shared" si="11"/>
        <v>16866.3</v>
      </c>
      <c r="BC88" s="84" t="str">
        <f t="shared" si="12"/>
        <v>INR  Sixteen Thousand Eight Hundred &amp; Sixty Six  and Paise Thirty Only</v>
      </c>
      <c r="BD88" s="85">
        <v>497</v>
      </c>
      <c r="BE88" s="64">
        <f t="shared" si="13"/>
        <v>562.21</v>
      </c>
      <c r="IE88" s="87"/>
      <c r="IF88" s="87"/>
      <c r="IG88" s="87"/>
      <c r="IH88" s="87"/>
      <c r="II88" s="87"/>
    </row>
    <row r="89" spans="1:243" s="86" customFormat="1" ht="141" customHeight="1">
      <c r="A89" s="26">
        <v>77</v>
      </c>
      <c r="B89" s="70" t="s">
        <v>310</v>
      </c>
      <c r="C89" s="45" t="s">
        <v>134</v>
      </c>
      <c r="D89" s="71">
        <v>30</v>
      </c>
      <c r="E89" s="72" t="s">
        <v>231</v>
      </c>
      <c r="F89" s="73">
        <v>562.21</v>
      </c>
      <c r="G89" s="74"/>
      <c r="H89" s="75"/>
      <c r="I89" s="76" t="s">
        <v>39</v>
      </c>
      <c r="J89" s="77">
        <f t="shared" si="9"/>
        <v>1</v>
      </c>
      <c r="K89" s="78" t="s">
        <v>64</v>
      </c>
      <c r="L89" s="78" t="s">
        <v>7</v>
      </c>
      <c r="M89" s="79"/>
      <c r="N89" s="74"/>
      <c r="O89" s="74"/>
      <c r="P89" s="80"/>
      <c r="Q89" s="74"/>
      <c r="R89" s="74"/>
      <c r="S89" s="80"/>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2">
        <f t="shared" si="10"/>
        <v>16866.3</v>
      </c>
      <c r="BB89" s="83">
        <f t="shared" si="11"/>
        <v>16866.3</v>
      </c>
      <c r="BC89" s="84" t="str">
        <f t="shared" si="12"/>
        <v>INR  Sixteen Thousand Eight Hundred &amp; Sixty Six  and Paise Thirty Only</v>
      </c>
      <c r="BD89" s="85">
        <v>497</v>
      </c>
      <c r="BE89" s="64">
        <f t="shared" si="13"/>
        <v>562.21</v>
      </c>
      <c r="IE89" s="87"/>
      <c r="IF89" s="87"/>
      <c r="IG89" s="87"/>
      <c r="IH89" s="87"/>
      <c r="II89" s="87"/>
    </row>
    <row r="90" spans="1:243" s="15" customFormat="1" ht="90" customHeight="1">
      <c r="A90" s="26">
        <v>78</v>
      </c>
      <c r="B90" s="70" t="s">
        <v>478</v>
      </c>
      <c r="C90" s="45" t="s">
        <v>135</v>
      </c>
      <c r="D90" s="66">
        <v>126</v>
      </c>
      <c r="E90" s="67" t="s">
        <v>233</v>
      </c>
      <c r="F90" s="68">
        <v>116.51</v>
      </c>
      <c r="G90" s="59"/>
      <c r="H90" s="49"/>
      <c r="I90" s="48" t="s">
        <v>39</v>
      </c>
      <c r="J90" s="50">
        <f t="shared" si="9"/>
        <v>1</v>
      </c>
      <c r="K90" s="51" t="s">
        <v>64</v>
      </c>
      <c r="L90" s="51" t="s">
        <v>7</v>
      </c>
      <c r="M90" s="60"/>
      <c r="N90" s="59"/>
      <c r="O90" s="59"/>
      <c r="P90" s="61"/>
      <c r="Q90" s="59"/>
      <c r="R90" s="59"/>
      <c r="S90" s="61"/>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62">
        <f t="shared" si="10"/>
        <v>14680.26</v>
      </c>
      <c r="BB90" s="63">
        <f t="shared" si="11"/>
        <v>14680.26</v>
      </c>
      <c r="BC90" s="58" t="str">
        <f t="shared" si="12"/>
        <v>INR  Fourteen Thousand Six Hundred &amp; Eighty  and Paise Twenty Six Only</v>
      </c>
      <c r="BD90" s="64">
        <v>103</v>
      </c>
      <c r="BE90" s="64">
        <f t="shared" si="13"/>
        <v>116.51</v>
      </c>
      <c r="IE90" s="16"/>
      <c r="IF90" s="16"/>
      <c r="IG90" s="16"/>
      <c r="IH90" s="16"/>
      <c r="II90" s="16"/>
    </row>
    <row r="91" spans="1:243" s="15" customFormat="1" ht="88.5" customHeight="1">
      <c r="A91" s="26">
        <v>79</v>
      </c>
      <c r="B91" s="70" t="s">
        <v>311</v>
      </c>
      <c r="C91" s="45" t="s">
        <v>136</v>
      </c>
      <c r="D91" s="66">
        <v>498</v>
      </c>
      <c r="E91" s="67" t="s">
        <v>233</v>
      </c>
      <c r="F91" s="68">
        <v>32.8</v>
      </c>
      <c r="G91" s="59"/>
      <c r="H91" s="49"/>
      <c r="I91" s="48" t="s">
        <v>39</v>
      </c>
      <c r="J91" s="50">
        <f t="shared" si="9"/>
        <v>1</v>
      </c>
      <c r="K91" s="51" t="s">
        <v>64</v>
      </c>
      <c r="L91" s="51" t="s">
        <v>7</v>
      </c>
      <c r="M91" s="60"/>
      <c r="N91" s="59"/>
      <c r="O91" s="59"/>
      <c r="P91" s="61"/>
      <c r="Q91" s="59"/>
      <c r="R91" s="59"/>
      <c r="S91" s="61"/>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62">
        <f t="shared" si="10"/>
        <v>16334.4</v>
      </c>
      <c r="BB91" s="63">
        <f t="shared" si="11"/>
        <v>16334.4</v>
      </c>
      <c r="BC91" s="58" t="str">
        <f t="shared" si="12"/>
        <v>INR  Sixteen Thousand Three Hundred &amp; Thirty Four  and Paise Forty Only</v>
      </c>
      <c r="BD91" s="64">
        <v>29</v>
      </c>
      <c r="BE91" s="64">
        <f t="shared" si="13"/>
        <v>32.8</v>
      </c>
      <c r="IE91" s="16"/>
      <c r="IF91" s="16"/>
      <c r="IG91" s="16"/>
      <c r="IH91" s="16"/>
      <c r="II91" s="16"/>
    </row>
    <row r="92" spans="1:243" s="15" customFormat="1" ht="45.75" customHeight="1">
      <c r="A92" s="26">
        <v>80</v>
      </c>
      <c r="B92" s="70" t="s">
        <v>312</v>
      </c>
      <c r="C92" s="45" t="s">
        <v>137</v>
      </c>
      <c r="D92" s="66">
        <v>375</v>
      </c>
      <c r="E92" s="67" t="s">
        <v>233</v>
      </c>
      <c r="F92" s="68">
        <v>48.64</v>
      </c>
      <c r="G92" s="59"/>
      <c r="H92" s="49"/>
      <c r="I92" s="48" t="s">
        <v>39</v>
      </c>
      <c r="J92" s="50">
        <f t="shared" si="9"/>
        <v>1</v>
      </c>
      <c r="K92" s="51" t="s">
        <v>64</v>
      </c>
      <c r="L92" s="51" t="s">
        <v>7</v>
      </c>
      <c r="M92" s="60"/>
      <c r="N92" s="59"/>
      <c r="O92" s="59"/>
      <c r="P92" s="61"/>
      <c r="Q92" s="59"/>
      <c r="R92" s="59"/>
      <c r="S92" s="61"/>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62">
        <f t="shared" si="10"/>
        <v>18240</v>
      </c>
      <c r="BB92" s="63">
        <f t="shared" si="11"/>
        <v>18240</v>
      </c>
      <c r="BC92" s="58" t="str">
        <f t="shared" si="12"/>
        <v>INR  Eighteen Thousand Two Hundred &amp; Forty  Only</v>
      </c>
      <c r="BD92" s="64">
        <v>43</v>
      </c>
      <c r="BE92" s="64">
        <f t="shared" si="13"/>
        <v>48.64</v>
      </c>
      <c r="IE92" s="16"/>
      <c r="IF92" s="16"/>
      <c r="IG92" s="16"/>
      <c r="IH92" s="16"/>
      <c r="II92" s="16"/>
    </row>
    <row r="93" spans="1:243" s="15" customFormat="1" ht="54.75" customHeight="1">
      <c r="A93" s="26">
        <v>81</v>
      </c>
      <c r="B93" s="70" t="s">
        <v>313</v>
      </c>
      <c r="C93" s="45" t="s">
        <v>138</v>
      </c>
      <c r="D93" s="66">
        <v>126</v>
      </c>
      <c r="E93" s="67" t="s">
        <v>233</v>
      </c>
      <c r="F93" s="68">
        <v>187.78</v>
      </c>
      <c r="G93" s="59"/>
      <c r="H93" s="49"/>
      <c r="I93" s="48" t="s">
        <v>39</v>
      </c>
      <c r="J93" s="50">
        <f t="shared" si="9"/>
        <v>1</v>
      </c>
      <c r="K93" s="51" t="s">
        <v>64</v>
      </c>
      <c r="L93" s="51" t="s">
        <v>7</v>
      </c>
      <c r="M93" s="60"/>
      <c r="N93" s="59"/>
      <c r="O93" s="59"/>
      <c r="P93" s="61"/>
      <c r="Q93" s="59"/>
      <c r="R93" s="59"/>
      <c r="S93" s="61"/>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62">
        <f t="shared" si="10"/>
        <v>23660.28</v>
      </c>
      <c r="BB93" s="63">
        <f t="shared" si="11"/>
        <v>23660.28</v>
      </c>
      <c r="BC93" s="58" t="str">
        <f t="shared" si="12"/>
        <v>INR  Twenty Three Thousand Six Hundred &amp; Sixty  and Paise Twenty Eight Only</v>
      </c>
      <c r="BD93" s="64">
        <v>166</v>
      </c>
      <c r="BE93" s="64">
        <f t="shared" si="13"/>
        <v>187.78</v>
      </c>
      <c r="IE93" s="16"/>
      <c r="IF93" s="16"/>
      <c r="IG93" s="16"/>
      <c r="IH93" s="16"/>
      <c r="II93" s="16"/>
    </row>
    <row r="94" spans="1:243" s="15" customFormat="1" ht="409.5">
      <c r="A94" s="26">
        <v>82</v>
      </c>
      <c r="B94" s="70" t="s">
        <v>314</v>
      </c>
      <c r="C94" s="45" t="s">
        <v>139</v>
      </c>
      <c r="D94" s="66">
        <v>126</v>
      </c>
      <c r="E94" s="67" t="s">
        <v>233</v>
      </c>
      <c r="F94" s="68">
        <v>132.35</v>
      </c>
      <c r="G94" s="59"/>
      <c r="H94" s="49"/>
      <c r="I94" s="48" t="s">
        <v>39</v>
      </c>
      <c r="J94" s="50">
        <f t="shared" si="9"/>
        <v>1</v>
      </c>
      <c r="K94" s="51" t="s">
        <v>64</v>
      </c>
      <c r="L94" s="51" t="s">
        <v>7</v>
      </c>
      <c r="M94" s="60"/>
      <c r="N94" s="59"/>
      <c r="O94" s="59"/>
      <c r="P94" s="61"/>
      <c r="Q94" s="59"/>
      <c r="R94" s="59"/>
      <c r="S94" s="61"/>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62">
        <f t="shared" si="10"/>
        <v>16676.1</v>
      </c>
      <c r="BB94" s="63">
        <f t="shared" si="11"/>
        <v>16676.1</v>
      </c>
      <c r="BC94" s="58" t="str">
        <f t="shared" si="12"/>
        <v>INR  Sixteen Thousand Six Hundred &amp; Seventy Six  and Paise Ten Only</v>
      </c>
      <c r="BD94" s="64">
        <v>117</v>
      </c>
      <c r="BE94" s="64">
        <f t="shared" si="13"/>
        <v>132.35</v>
      </c>
      <c r="IE94" s="16"/>
      <c r="IF94" s="16"/>
      <c r="IG94" s="16"/>
      <c r="IH94" s="16"/>
      <c r="II94" s="16"/>
    </row>
    <row r="95" spans="1:243" s="15" customFormat="1" ht="30.75" customHeight="1">
      <c r="A95" s="26">
        <v>83</v>
      </c>
      <c r="B95" s="70" t="s">
        <v>479</v>
      </c>
      <c r="C95" s="45" t="s">
        <v>140</v>
      </c>
      <c r="D95" s="66">
        <v>6</v>
      </c>
      <c r="E95" s="67" t="s">
        <v>233</v>
      </c>
      <c r="F95" s="68">
        <v>61.08</v>
      </c>
      <c r="G95" s="59"/>
      <c r="H95" s="49"/>
      <c r="I95" s="48" t="s">
        <v>39</v>
      </c>
      <c r="J95" s="50">
        <f t="shared" si="9"/>
        <v>1</v>
      </c>
      <c r="K95" s="51" t="s">
        <v>64</v>
      </c>
      <c r="L95" s="51" t="s">
        <v>7</v>
      </c>
      <c r="M95" s="60"/>
      <c r="N95" s="59"/>
      <c r="O95" s="59"/>
      <c r="P95" s="61"/>
      <c r="Q95" s="59"/>
      <c r="R95" s="59"/>
      <c r="S95" s="61"/>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62">
        <f t="shared" si="10"/>
        <v>366.48</v>
      </c>
      <c r="BB95" s="63">
        <f t="shared" si="11"/>
        <v>366.48</v>
      </c>
      <c r="BC95" s="58" t="str">
        <f t="shared" si="12"/>
        <v>INR  Three Hundred &amp; Sixty Six  and Paise Forty Eight Only</v>
      </c>
      <c r="BD95" s="64">
        <v>54</v>
      </c>
      <c r="BE95" s="64">
        <f t="shared" si="13"/>
        <v>61.08</v>
      </c>
      <c r="IE95" s="16"/>
      <c r="IF95" s="16"/>
      <c r="IG95" s="16"/>
      <c r="IH95" s="16"/>
      <c r="II95" s="16"/>
    </row>
    <row r="96" spans="1:243" s="15" customFormat="1" ht="74.25" customHeight="1">
      <c r="A96" s="26">
        <v>84</v>
      </c>
      <c r="B96" s="70" t="s">
        <v>480</v>
      </c>
      <c r="C96" s="45" t="s">
        <v>141</v>
      </c>
      <c r="D96" s="66">
        <v>126</v>
      </c>
      <c r="E96" s="67" t="s">
        <v>233</v>
      </c>
      <c r="F96" s="68">
        <v>88.23</v>
      </c>
      <c r="G96" s="59"/>
      <c r="H96" s="49"/>
      <c r="I96" s="48" t="s">
        <v>39</v>
      </c>
      <c r="J96" s="50">
        <f t="shared" si="9"/>
        <v>1</v>
      </c>
      <c r="K96" s="51" t="s">
        <v>64</v>
      </c>
      <c r="L96" s="51" t="s">
        <v>7</v>
      </c>
      <c r="M96" s="60"/>
      <c r="N96" s="59"/>
      <c r="O96" s="59"/>
      <c r="P96" s="61"/>
      <c r="Q96" s="59"/>
      <c r="R96" s="59"/>
      <c r="S96" s="61"/>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62">
        <f t="shared" si="10"/>
        <v>11116.98</v>
      </c>
      <c r="BB96" s="63">
        <f t="shared" si="11"/>
        <v>11116.98</v>
      </c>
      <c r="BC96" s="58" t="str">
        <f t="shared" si="12"/>
        <v>INR  Eleven Thousand One Hundred &amp; Sixteen  and Paise Ninety Eight Only</v>
      </c>
      <c r="BD96" s="64">
        <v>78</v>
      </c>
      <c r="BE96" s="64">
        <f t="shared" si="13"/>
        <v>88.23</v>
      </c>
      <c r="IE96" s="16"/>
      <c r="IF96" s="16"/>
      <c r="IG96" s="16"/>
      <c r="IH96" s="16"/>
      <c r="II96" s="16"/>
    </row>
    <row r="97" spans="1:243" s="15" customFormat="1" ht="144" customHeight="1">
      <c r="A97" s="26">
        <v>85</v>
      </c>
      <c r="B97" s="70" t="s">
        <v>481</v>
      </c>
      <c r="C97" s="45" t="s">
        <v>142</v>
      </c>
      <c r="D97" s="66">
        <v>408</v>
      </c>
      <c r="E97" s="67" t="s">
        <v>112</v>
      </c>
      <c r="F97" s="68">
        <v>142.53</v>
      </c>
      <c r="G97" s="59"/>
      <c r="H97" s="49"/>
      <c r="I97" s="48" t="s">
        <v>39</v>
      </c>
      <c r="J97" s="50">
        <f t="shared" si="9"/>
        <v>1</v>
      </c>
      <c r="K97" s="51" t="s">
        <v>64</v>
      </c>
      <c r="L97" s="51" t="s">
        <v>7</v>
      </c>
      <c r="M97" s="60"/>
      <c r="N97" s="59"/>
      <c r="O97" s="59"/>
      <c r="P97" s="61"/>
      <c r="Q97" s="59"/>
      <c r="R97" s="59"/>
      <c r="S97" s="61"/>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62">
        <f t="shared" si="10"/>
        <v>58152.24</v>
      </c>
      <c r="BB97" s="63">
        <f t="shared" si="11"/>
        <v>58152.24</v>
      </c>
      <c r="BC97" s="58" t="str">
        <f t="shared" si="12"/>
        <v>INR  Fifty Eight Thousand One Hundred &amp; Fifty Two  and Paise Twenty Four Only</v>
      </c>
      <c r="BD97" s="64">
        <v>126</v>
      </c>
      <c r="BE97" s="64">
        <f t="shared" si="13"/>
        <v>142.53</v>
      </c>
      <c r="IE97" s="16"/>
      <c r="IF97" s="16"/>
      <c r="IG97" s="16"/>
      <c r="IH97" s="16"/>
      <c r="II97" s="16"/>
    </row>
    <row r="98" spans="1:243" s="15" customFormat="1" ht="144" customHeight="1">
      <c r="A98" s="26">
        <v>86</v>
      </c>
      <c r="B98" s="70" t="s">
        <v>482</v>
      </c>
      <c r="C98" s="45" t="s">
        <v>143</v>
      </c>
      <c r="D98" s="66">
        <v>196</v>
      </c>
      <c r="E98" s="67" t="s">
        <v>112</v>
      </c>
      <c r="F98" s="68">
        <v>147.06</v>
      </c>
      <c r="G98" s="59"/>
      <c r="H98" s="49"/>
      <c r="I98" s="48" t="s">
        <v>39</v>
      </c>
      <c r="J98" s="50">
        <f t="shared" si="9"/>
        <v>1</v>
      </c>
      <c r="K98" s="51" t="s">
        <v>64</v>
      </c>
      <c r="L98" s="51" t="s">
        <v>7</v>
      </c>
      <c r="M98" s="60"/>
      <c r="N98" s="59"/>
      <c r="O98" s="59"/>
      <c r="P98" s="61"/>
      <c r="Q98" s="59"/>
      <c r="R98" s="59"/>
      <c r="S98" s="61"/>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62">
        <f t="shared" si="10"/>
        <v>28823.76</v>
      </c>
      <c r="BB98" s="63">
        <f t="shared" si="11"/>
        <v>28823.76</v>
      </c>
      <c r="BC98" s="58" t="str">
        <f t="shared" si="12"/>
        <v>INR  Twenty Eight Thousand Eight Hundred &amp; Twenty Three  and Paise Seventy Six Only</v>
      </c>
      <c r="BD98" s="64">
        <v>130</v>
      </c>
      <c r="BE98" s="64">
        <f t="shared" si="13"/>
        <v>147.06</v>
      </c>
      <c r="IE98" s="16"/>
      <c r="IF98" s="16"/>
      <c r="IG98" s="16"/>
      <c r="IH98" s="16"/>
      <c r="II98" s="16"/>
    </row>
    <row r="99" spans="1:243" s="15" customFormat="1" ht="144" customHeight="1">
      <c r="A99" s="26">
        <v>87</v>
      </c>
      <c r="B99" s="70" t="s">
        <v>483</v>
      </c>
      <c r="C99" s="45" t="s">
        <v>144</v>
      </c>
      <c r="D99" s="66">
        <v>196</v>
      </c>
      <c r="E99" s="67" t="s">
        <v>112</v>
      </c>
      <c r="F99" s="68">
        <v>151.58</v>
      </c>
      <c r="G99" s="59"/>
      <c r="H99" s="49"/>
      <c r="I99" s="48" t="s">
        <v>39</v>
      </c>
      <c r="J99" s="50">
        <f t="shared" si="9"/>
        <v>1</v>
      </c>
      <c r="K99" s="51" t="s">
        <v>64</v>
      </c>
      <c r="L99" s="51" t="s">
        <v>7</v>
      </c>
      <c r="M99" s="60"/>
      <c r="N99" s="59"/>
      <c r="O99" s="59"/>
      <c r="P99" s="61"/>
      <c r="Q99" s="59"/>
      <c r="R99" s="59"/>
      <c r="S99" s="61"/>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62">
        <f t="shared" si="10"/>
        <v>29709.68</v>
      </c>
      <c r="BB99" s="63">
        <f t="shared" si="11"/>
        <v>29709.68</v>
      </c>
      <c r="BC99" s="58" t="str">
        <f t="shared" si="12"/>
        <v>INR  Twenty Nine Thousand Seven Hundred &amp; Nine  and Paise Sixty Eight Only</v>
      </c>
      <c r="BD99" s="64">
        <v>134</v>
      </c>
      <c r="BE99" s="64">
        <f t="shared" si="13"/>
        <v>151.58</v>
      </c>
      <c r="IE99" s="16"/>
      <c r="IF99" s="16"/>
      <c r="IG99" s="16"/>
      <c r="IH99" s="16"/>
      <c r="II99" s="16"/>
    </row>
    <row r="100" spans="1:243" s="15" customFormat="1" ht="144" customHeight="1">
      <c r="A100" s="26">
        <v>88</v>
      </c>
      <c r="B100" s="70" t="s">
        <v>484</v>
      </c>
      <c r="C100" s="45" t="s">
        <v>145</v>
      </c>
      <c r="D100" s="66">
        <v>196</v>
      </c>
      <c r="E100" s="67" t="s">
        <v>112</v>
      </c>
      <c r="F100" s="68">
        <v>156.11</v>
      </c>
      <c r="G100" s="59"/>
      <c r="H100" s="49"/>
      <c r="I100" s="48" t="s">
        <v>39</v>
      </c>
      <c r="J100" s="50">
        <f t="shared" si="9"/>
        <v>1</v>
      </c>
      <c r="K100" s="51" t="s">
        <v>64</v>
      </c>
      <c r="L100" s="51" t="s">
        <v>7</v>
      </c>
      <c r="M100" s="60"/>
      <c r="N100" s="59"/>
      <c r="O100" s="59"/>
      <c r="P100" s="61"/>
      <c r="Q100" s="59"/>
      <c r="R100" s="59"/>
      <c r="S100" s="61"/>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62">
        <f t="shared" si="10"/>
        <v>30597.56</v>
      </c>
      <c r="BB100" s="63">
        <f t="shared" si="11"/>
        <v>30597.56</v>
      </c>
      <c r="BC100" s="58" t="str">
        <f t="shared" si="12"/>
        <v>INR  Thirty Thousand Five Hundred &amp; Ninety Seven  and Paise Fifty Six Only</v>
      </c>
      <c r="BD100" s="64">
        <v>138</v>
      </c>
      <c r="BE100" s="64">
        <f t="shared" si="13"/>
        <v>156.11</v>
      </c>
      <c r="IE100" s="16"/>
      <c r="IF100" s="16"/>
      <c r="IG100" s="16"/>
      <c r="IH100" s="16"/>
      <c r="II100" s="16"/>
    </row>
    <row r="101" spans="1:243" s="15" customFormat="1" ht="144" customHeight="1">
      <c r="A101" s="26">
        <v>89</v>
      </c>
      <c r="B101" s="70" t="s">
        <v>489</v>
      </c>
      <c r="C101" s="45" t="s">
        <v>146</v>
      </c>
      <c r="D101" s="66">
        <v>30</v>
      </c>
      <c r="E101" s="67" t="s">
        <v>112</v>
      </c>
      <c r="F101" s="68">
        <v>160.63</v>
      </c>
      <c r="G101" s="59"/>
      <c r="H101" s="49"/>
      <c r="I101" s="48" t="s">
        <v>39</v>
      </c>
      <c r="J101" s="50">
        <f t="shared" si="9"/>
        <v>1</v>
      </c>
      <c r="K101" s="51" t="s">
        <v>64</v>
      </c>
      <c r="L101" s="51" t="s">
        <v>7</v>
      </c>
      <c r="M101" s="60"/>
      <c r="N101" s="59"/>
      <c r="O101" s="59"/>
      <c r="P101" s="61"/>
      <c r="Q101" s="59"/>
      <c r="R101" s="59"/>
      <c r="S101" s="61"/>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62">
        <f t="shared" si="10"/>
        <v>4818.9</v>
      </c>
      <c r="BB101" s="63">
        <f t="shared" si="11"/>
        <v>4818.9</v>
      </c>
      <c r="BC101" s="58" t="str">
        <f t="shared" si="12"/>
        <v>INR  Four Thousand Eight Hundred &amp; Eighteen  and Paise Ninety Only</v>
      </c>
      <c r="BD101" s="64">
        <v>142</v>
      </c>
      <c r="BE101" s="64">
        <f t="shared" si="13"/>
        <v>160.63</v>
      </c>
      <c r="IE101" s="16"/>
      <c r="IF101" s="16"/>
      <c r="IG101" s="16"/>
      <c r="IH101" s="16"/>
      <c r="II101" s="16"/>
    </row>
    <row r="102" spans="1:243" s="15" customFormat="1" ht="129.75" customHeight="1">
      <c r="A102" s="26">
        <v>90</v>
      </c>
      <c r="B102" s="70" t="s">
        <v>485</v>
      </c>
      <c r="C102" s="45" t="s">
        <v>147</v>
      </c>
      <c r="D102" s="66">
        <v>2224</v>
      </c>
      <c r="E102" s="67" t="s">
        <v>112</v>
      </c>
      <c r="F102" s="68">
        <v>177.6</v>
      </c>
      <c r="G102" s="59"/>
      <c r="H102" s="49"/>
      <c r="I102" s="48" t="s">
        <v>39</v>
      </c>
      <c r="J102" s="50">
        <f t="shared" si="9"/>
        <v>1</v>
      </c>
      <c r="K102" s="51" t="s">
        <v>64</v>
      </c>
      <c r="L102" s="51" t="s">
        <v>7</v>
      </c>
      <c r="M102" s="60"/>
      <c r="N102" s="59"/>
      <c r="O102" s="59"/>
      <c r="P102" s="61"/>
      <c r="Q102" s="59"/>
      <c r="R102" s="59"/>
      <c r="S102" s="61"/>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62">
        <f t="shared" si="10"/>
        <v>394982.4</v>
      </c>
      <c r="BB102" s="63">
        <f t="shared" si="11"/>
        <v>394982.4</v>
      </c>
      <c r="BC102" s="58" t="str">
        <f t="shared" si="12"/>
        <v>INR  Three Lakh Ninety Four Thousand Nine Hundred &amp; Eighty Two  and Paise Forty Only</v>
      </c>
      <c r="BD102" s="64">
        <v>157</v>
      </c>
      <c r="BE102" s="64">
        <f t="shared" si="13"/>
        <v>177.6</v>
      </c>
      <c r="IE102" s="16"/>
      <c r="IF102" s="16"/>
      <c r="IG102" s="16"/>
      <c r="IH102" s="16"/>
      <c r="II102" s="16"/>
    </row>
    <row r="103" spans="1:243" s="15" customFormat="1" ht="129.75" customHeight="1">
      <c r="A103" s="26">
        <v>91</v>
      </c>
      <c r="B103" s="70" t="s">
        <v>486</v>
      </c>
      <c r="C103" s="45" t="s">
        <v>148</v>
      </c>
      <c r="D103" s="66">
        <v>1013</v>
      </c>
      <c r="E103" s="67" t="s">
        <v>112</v>
      </c>
      <c r="F103" s="68">
        <v>182.12</v>
      </c>
      <c r="G103" s="59"/>
      <c r="H103" s="49"/>
      <c r="I103" s="48" t="s">
        <v>39</v>
      </c>
      <c r="J103" s="50">
        <f t="shared" si="9"/>
        <v>1</v>
      </c>
      <c r="K103" s="51" t="s">
        <v>64</v>
      </c>
      <c r="L103" s="51" t="s">
        <v>7</v>
      </c>
      <c r="M103" s="60"/>
      <c r="N103" s="59"/>
      <c r="O103" s="59"/>
      <c r="P103" s="61"/>
      <c r="Q103" s="59"/>
      <c r="R103" s="59"/>
      <c r="S103" s="61"/>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62">
        <f t="shared" si="10"/>
        <v>184487.56</v>
      </c>
      <c r="BB103" s="63">
        <f t="shared" si="11"/>
        <v>184487.56</v>
      </c>
      <c r="BC103" s="58" t="str">
        <f t="shared" si="12"/>
        <v>INR  One Lakh Eighty Four Thousand Four Hundred &amp; Eighty Seven  and Paise Fifty Six Only</v>
      </c>
      <c r="BD103" s="64">
        <v>161</v>
      </c>
      <c r="BE103" s="64">
        <f t="shared" si="13"/>
        <v>182.12</v>
      </c>
      <c r="IE103" s="16"/>
      <c r="IF103" s="16"/>
      <c r="IG103" s="16"/>
      <c r="IH103" s="16"/>
      <c r="II103" s="16"/>
    </row>
    <row r="104" spans="1:243" s="15" customFormat="1" ht="129.75" customHeight="1">
      <c r="A104" s="26">
        <v>92</v>
      </c>
      <c r="B104" s="70" t="s">
        <v>487</v>
      </c>
      <c r="C104" s="45" t="s">
        <v>149</v>
      </c>
      <c r="D104" s="66">
        <v>1013</v>
      </c>
      <c r="E104" s="67" t="s">
        <v>112</v>
      </c>
      <c r="F104" s="68">
        <v>186.65</v>
      </c>
      <c r="G104" s="59"/>
      <c r="H104" s="49"/>
      <c r="I104" s="48" t="s">
        <v>39</v>
      </c>
      <c r="J104" s="50">
        <f t="shared" si="9"/>
        <v>1</v>
      </c>
      <c r="K104" s="51" t="s">
        <v>64</v>
      </c>
      <c r="L104" s="51" t="s">
        <v>7</v>
      </c>
      <c r="M104" s="60"/>
      <c r="N104" s="59"/>
      <c r="O104" s="59"/>
      <c r="P104" s="61"/>
      <c r="Q104" s="59"/>
      <c r="R104" s="59"/>
      <c r="S104" s="61"/>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62">
        <f t="shared" si="10"/>
        <v>189076.45</v>
      </c>
      <c r="BB104" s="63">
        <f t="shared" si="11"/>
        <v>189076.45</v>
      </c>
      <c r="BC104" s="58" t="str">
        <f t="shared" si="12"/>
        <v>INR  One Lakh Eighty Nine Thousand  &amp;Seventy Six  and Paise Forty Five Only</v>
      </c>
      <c r="BD104" s="64">
        <v>165</v>
      </c>
      <c r="BE104" s="64">
        <f t="shared" si="13"/>
        <v>186.65</v>
      </c>
      <c r="IE104" s="16"/>
      <c r="IF104" s="16"/>
      <c r="IG104" s="16"/>
      <c r="IH104" s="16"/>
      <c r="II104" s="16"/>
    </row>
    <row r="105" spans="1:243" s="15" customFormat="1" ht="129.75" customHeight="1">
      <c r="A105" s="26">
        <v>93</v>
      </c>
      <c r="B105" s="70" t="s">
        <v>488</v>
      </c>
      <c r="C105" s="45" t="s">
        <v>150</v>
      </c>
      <c r="D105" s="66">
        <v>1013</v>
      </c>
      <c r="E105" s="67" t="s">
        <v>112</v>
      </c>
      <c r="F105" s="68">
        <v>191.17</v>
      </c>
      <c r="G105" s="59"/>
      <c r="H105" s="49"/>
      <c r="I105" s="48" t="s">
        <v>39</v>
      </c>
      <c r="J105" s="50">
        <f t="shared" si="9"/>
        <v>1</v>
      </c>
      <c r="K105" s="51" t="s">
        <v>64</v>
      </c>
      <c r="L105" s="51" t="s">
        <v>7</v>
      </c>
      <c r="M105" s="60"/>
      <c r="N105" s="59"/>
      <c r="O105" s="59"/>
      <c r="P105" s="61"/>
      <c r="Q105" s="59"/>
      <c r="R105" s="59"/>
      <c r="S105" s="61"/>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62">
        <f t="shared" si="10"/>
        <v>193655.21</v>
      </c>
      <c r="BB105" s="63">
        <f t="shared" si="11"/>
        <v>193655.21</v>
      </c>
      <c r="BC105" s="58" t="str">
        <f t="shared" si="12"/>
        <v>INR  One Lakh Ninety Three Thousand Six Hundred &amp; Fifty Five  and Paise Twenty One Only</v>
      </c>
      <c r="BD105" s="64">
        <v>169</v>
      </c>
      <c r="BE105" s="64">
        <f t="shared" si="13"/>
        <v>191.17</v>
      </c>
      <c r="IE105" s="16"/>
      <c r="IF105" s="16"/>
      <c r="IG105" s="16"/>
      <c r="IH105" s="16"/>
      <c r="II105" s="16"/>
    </row>
    <row r="106" spans="1:243" s="15" customFormat="1" ht="129.75" customHeight="1">
      <c r="A106" s="26">
        <v>94</v>
      </c>
      <c r="B106" s="70" t="s">
        <v>490</v>
      </c>
      <c r="C106" s="45" t="s">
        <v>151</v>
      </c>
      <c r="D106" s="66">
        <v>173</v>
      </c>
      <c r="E106" s="67" t="s">
        <v>112</v>
      </c>
      <c r="F106" s="68">
        <v>195.7</v>
      </c>
      <c r="G106" s="59"/>
      <c r="H106" s="49"/>
      <c r="I106" s="48" t="s">
        <v>39</v>
      </c>
      <c r="J106" s="50">
        <f t="shared" si="9"/>
        <v>1</v>
      </c>
      <c r="K106" s="51" t="s">
        <v>64</v>
      </c>
      <c r="L106" s="51" t="s">
        <v>7</v>
      </c>
      <c r="M106" s="60"/>
      <c r="N106" s="59"/>
      <c r="O106" s="59"/>
      <c r="P106" s="61"/>
      <c r="Q106" s="59"/>
      <c r="R106" s="59"/>
      <c r="S106" s="61"/>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62">
        <f t="shared" si="10"/>
        <v>33856.1</v>
      </c>
      <c r="BB106" s="63">
        <f t="shared" si="11"/>
        <v>33856.1</v>
      </c>
      <c r="BC106" s="58" t="str">
        <f t="shared" si="12"/>
        <v>INR  Thirty Three Thousand Eight Hundred &amp; Fifty Six  and Paise Ten Only</v>
      </c>
      <c r="BD106" s="64">
        <v>173</v>
      </c>
      <c r="BE106" s="64">
        <f t="shared" si="13"/>
        <v>195.7</v>
      </c>
      <c r="IE106" s="16"/>
      <c r="IF106" s="16"/>
      <c r="IG106" s="16"/>
      <c r="IH106" s="16"/>
      <c r="II106" s="16"/>
    </row>
    <row r="107" spans="1:243" s="15" customFormat="1" ht="139.5" customHeight="1">
      <c r="A107" s="26">
        <v>95</v>
      </c>
      <c r="B107" s="70" t="s">
        <v>491</v>
      </c>
      <c r="C107" s="45" t="s">
        <v>152</v>
      </c>
      <c r="D107" s="66">
        <v>1653</v>
      </c>
      <c r="E107" s="67" t="s">
        <v>112</v>
      </c>
      <c r="F107" s="68">
        <v>182.12</v>
      </c>
      <c r="G107" s="59"/>
      <c r="H107" s="49"/>
      <c r="I107" s="48" t="s">
        <v>39</v>
      </c>
      <c r="J107" s="50">
        <f t="shared" si="9"/>
        <v>1</v>
      </c>
      <c r="K107" s="51" t="s">
        <v>64</v>
      </c>
      <c r="L107" s="51" t="s">
        <v>7</v>
      </c>
      <c r="M107" s="60"/>
      <c r="N107" s="59"/>
      <c r="O107" s="59"/>
      <c r="P107" s="61"/>
      <c r="Q107" s="59"/>
      <c r="R107" s="59"/>
      <c r="S107" s="61"/>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62">
        <f t="shared" si="10"/>
        <v>301044.36</v>
      </c>
      <c r="BB107" s="63">
        <f t="shared" si="11"/>
        <v>301044.36</v>
      </c>
      <c r="BC107" s="58" t="str">
        <f t="shared" si="12"/>
        <v>INR  Three Lakh One Thousand  &amp;Forty Four  and Paise Thirty Six Only</v>
      </c>
      <c r="BD107" s="64">
        <v>161</v>
      </c>
      <c r="BE107" s="64">
        <f t="shared" si="13"/>
        <v>182.12</v>
      </c>
      <c r="IE107" s="16"/>
      <c r="IF107" s="16"/>
      <c r="IG107" s="16"/>
      <c r="IH107" s="16"/>
      <c r="II107" s="16"/>
    </row>
    <row r="108" spans="1:243" s="15" customFormat="1" ht="139.5" customHeight="1">
      <c r="A108" s="26">
        <v>96</v>
      </c>
      <c r="B108" s="70" t="s">
        <v>492</v>
      </c>
      <c r="C108" s="45" t="s">
        <v>153</v>
      </c>
      <c r="D108" s="66">
        <v>413</v>
      </c>
      <c r="E108" s="67" t="s">
        <v>112</v>
      </c>
      <c r="F108" s="68">
        <v>186.65</v>
      </c>
      <c r="G108" s="59"/>
      <c r="H108" s="49"/>
      <c r="I108" s="48" t="s">
        <v>39</v>
      </c>
      <c r="J108" s="50">
        <f t="shared" si="9"/>
        <v>1</v>
      </c>
      <c r="K108" s="51" t="s">
        <v>64</v>
      </c>
      <c r="L108" s="51" t="s">
        <v>7</v>
      </c>
      <c r="M108" s="60"/>
      <c r="N108" s="59"/>
      <c r="O108" s="59"/>
      <c r="P108" s="61"/>
      <c r="Q108" s="59"/>
      <c r="R108" s="59"/>
      <c r="S108" s="61"/>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62">
        <f t="shared" si="10"/>
        <v>77086.45</v>
      </c>
      <c r="BB108" s="63">
        <f t="shared" si="11"/>
        <v>77086.45</v>
      </c>
      <c r="BC108" s="58" t="str">
        <f t="shared" si="12"/>
        <v>INR  Seventy Seven Thousand  &amp;Eighty Six  and Paise Forty Five Only</v>
      </c>
      <c r="BD108" s="64">
        <v>165</v>
      </c>
      <c r="BE108" s="64">
        <f t="shared" si="13"/>
        <v>186.65</v>
      </c>
      <c r="IE108" s="16"/>
      <c r="IF108" s="16"/>
      <c r="IG108" s="16"/>
      <c r="IH108" s="16"/>
      <c r="II108" s="16"/>
    </row>
    <row r="109" spans="1:243" s="15" customFormat="1" ht="139.5" customHeight="1">
      <c r="A109" s="26">
        <v>97</v>
      </c>
      <c r="B109" s="70" t="s">
        <v>493</v>
      </c>
      <c r="C109" s="45" t="s">
        <v>154</v>
      </c>
      <c r="D109" s="66">
        <v>413</v>
      </c>
      <c r="E109" s="67" t="s">
        <v>112</v>
      </c>
      <c r="F109" s="68">
        <v>191.17</v>
      </c>
      <c r="G109" s="59"/>
      <c r="H109" s="49"/>
      <c r="I109" s="48" t="s">
        <v>39</v>
      </c>
      <c r="J109" s="50">
        <f t="shared" si="9"/>
        <v>1</v>
      </c>
      <c r="K109" s="51" t="s">
        <v>64</v>
      </c>
      <c r="L109" s="51" t="s">
        <v>7</v>
      </c>
      <c r="M109" s="60"/>
      <c r="N109" s="59"/>
      <c r="O109" s="59"/>
      <c r="P109" s="61"/>
      <c r="Q109" s="59"/>
      <c r="R109" s="59"/>
      <c r="S109" s="61"/>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62">
        <f t="shared" si="10"/>
        <v>78953.21</v>
      </c>
      <c r="BB109" s="63">
        <f t="shared" si="11"/>
        <v>78953.21</v>
      </c>
      <c r="BC109" s="58" t="str">
        <f t="shared" si="12"/>
        <v>INR  Seventy Eight Thousand Nine Hundred &amp; Fifty Three  and Paise Twenty One Only</v>
      </c>
      <c r="BD109" s="64">
        <v>169</v>
      </c>
      <c r="BE109" s="64">
        <f t="shared" si="13"/>
        <v>191.17</v>
      </c>
      <c r="IE109" s="16"/>
      <c r="IF109" s="16"/>
      <c r="IG109" s="16"/>
      <c r="IH109" s="16"/>
      <c r="II109" s="16"/>
    </row>
    <row r="110" spans="1:243" s="15" customFormat="1" ht="139.5" customHeight="1">
      <c r="A110" s="26">
        <v>98</v>
      </c>
      <c r="B110" s="70" t="s">
        <v>494</v>
      </c>
      <c r="C110" s="45" t="s">
        <v>155</v>
      </c>
      <c r="D110" s="66">
        <v>500</v>
      </c>
      <c r="E110" s="67" t="s">
        <v>112</v>
      </c>
      <c r="F110" s="68">
        <v>195.7</v>
      </c>
      <c r="G110" s="59"/>
      <c r="H110" s="49"/>
      <c r="I110" s="48" t="s">
        <v>39</v>
      </c>
      <c r="J110" s="50">
        <f aca="true" t="shared" si="14" ref="J110:J141">IF(I110="Less(-)",-1,1)</f>
        <v>1</v>
      </c>
      <c r="K110" s="51" t="s">
        <v>64</v>
      </c>
      <c r="L110" s="51" t="s">
        <v>7</v>
      </c>
      <c r="M110" s="60"/>
      <c r="N110" s="59"/>
      <c r="O110" s="59"/>
      <c r="P110" s="61"/>
      <c r="Q110" s="59"/>
      <c r="R110" s="59"/>
      <c r="S110" s="61"/>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62">
        <f aca="true" t="shared" si="15" ref="BA110:BA141">total_amount_ba($B$2,$D$2,D110,F110,J110,K110,M110)</f>
        <v>97850</v>
      </c>
      <c r="BB110" s="63">
        <f aca="true" t="shared" si="16" ref="BB110:BB141">BA110+SUM(N110:AZ110)</f>
        <v>97850</v>
      </c>
      <c r="BC110" s="58" t="str">
        <f aca="true" t="shared" si="17" ref="BC110:BC141">SpellNumber(L110,BB110)</f>
        <v>INR  Ninety Seven Thousand Eight Hundred &amp; Fifty  Only</v>
      </c>
      <c r="BD110" s="64">
        <v>173</v>
      </c>
      <c r="BE110" s="64">
        <f t="shared" si="13"/>
        <v>195.7</v>
      </c>
      <c r="IE110" s="16"/>
      <c r="IF110" s="16"/>
      <c r="IG110" s="16"/>
      <c r="IH110" s="16"/>
      <c r="II110" s="16"/>
    </row>
    <row r="111" spans="1:243" s="15" customFormat="1" ht="139.5" customHeight="1">
      <c r="A111" s="26">
        <v>99</v>
      </c>
      <c r="B111" s="70" t="s">
        <v>495</v>
      </c>
      <c r="C111" s="45" t="s">
        <v>156</v>
      </c>
      <c r="D111" s="66">
        <v>89</v>
      </c>
      <c r="E111" s="67" t="s">
        <v>112</v>
      </c>
      <c r="F111" s="68">
        <v>200.22</v>
      </c>
      <c r="G111" s="59"/>
      <c r="H111" s="49"/>
      <c r="I111" s="48" t="s">
        <v>39</v>
      </c>
      <c r="J111" s="50">
        <f t="shared" si="14"/>
        <v>1</v>
      </c>
      <c r="K111" s="51" t="s">
        <v>64</v>
      </c>
      <c r="L111" s="51" t="s">
        <v>7</v>
      </c>
      <c r="M111" s="60"/>
      <c r="N111" s="59"/>
      <c r="O111" s="59"/>
      <c r="P111" s="61"/>
      <c r="Q111" s="59"/>
      <c r="R111" s="59"/>
      <c r="S111" s="61"/>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62">
        <f t="shared" si="15"/>
        <v>17819.58</v>
      </c>
      <c r="BB111" s="63">
        <f t="shared" si="16"/>
        <v>17819.58</v>
      </c>
      <c r="BC111" s="58" t="str">
        <f t="shared" si="17"/>
        <v>INR  Seventeen Thousand Eight Hundred &amp; Nineteen  and Paise Fifty Eight Only</v>
      </c>
      <c r="BD111" s="64">
        <v>177</v>
      </c>
      <c r="BE111" s="64">
        <f t="shared" si="13"/>
        <v>200.22</v>
      </c>
      <c r="IE111" s="16"/>
      <c r="IF111" s="16"/>
      <c r="IG111" s="16"/>
      <c r="IH111" s="16"/>
      <c r="II111" s="16"/>
    </row>
    <row r="112" spans="1:243" s="15" customFormat="1" ht="45" customHeight="1">
      <c r="A112" s="26">
        <v>100</v>
      </c>
      <c r="B112" s="70" t="s">
        <v>315</v>
      </c>
      <c r="C112" s="45" t="s">
        <v>157</v>
      </c>
      <c r="D112" s="66">
        <v>743</v>
      </c>
      <c r="E112" s="67" t="s">
        <v>112</v>
      </c>
      <c r="F112" s="68">
        <v>38.46</v>
      </c>
      <c r="G112" s="59"/>
      <c r="H112" s="49"/>
      <c r="I112" s="48" t="s">
        <v>39</v>
      </c>
      <c r="J112" s="50">
        <f t="shared" si="14"/>
        <v>1</v>
      </c>
      <c r="K112" s="51" t="s">
        <v>64</v>
      </c>
      <c r="L112" s="51" t="s">
        <v>7</v>
      </c>
      <c r="M112" s="60"/>
      <c r="N112" s="59"/>
      <c r="O112" s="59"/>
      <c r="P112" s="61"/>
      <c r="Q112" s="59"/>
      <c r="R112" s="59"/>
      <c r="S112" s="61"/>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62">
        <f t="shared" si="15"/>
        <v>28575.78</v>
      </c>
      <c r="BB112" s="63">
        <f t="shared" si="16"/>
        <v>28575.78</v>
      </c>
      <c r="BC112" s="58" t="str">
        <f t="shared" si="17"/>
        <v>INR  Twenty Eight Thousand Five Hundred &amp; Seventy Five  and Paise Seventy Eight Only</v>
      </c>
      <c r="BD112" s="64">
        <v>34</v>
      </c>
      <c r="BE112" s="64">
        <f t="shared" si="13"/>
        <v>38.46</v>
      </c>
      <c r="IE112" s="16"/>
      <c r="IF112" s="16"/>
      <c r="IG112" s="16"/>
      <c r="IH112" s="16"/>
      <c r="II112" s="16"/>
    </row>
    <row r="113" spans="1:243" s="15" customFormat="1" ht="56.25" customHeight="1">
      <c r="A113" s="26">
        <v>101</v>
      </c>
      <c r="B113" s="70" t="s">
        <v>496</v>
      </c>
      <c r="C113" s="45" t="s">
        <v>158</v>
      </c>
      <c r="D113" s="66">
        <v>2599</v>
      </c>
      <c r="E113" s="67" t="s">
        <v>112</v>
      </c>
      <c r="F113" s="68">
        <v>124.43</v>
      </c>
      <c r="G113" s="59"/>
      <c r="H113" s="49"/>
      <c r="I113" s="48" t="s">
        <v>39</v>
      </c>
      <c r="J113" s="50">
        <f t="shared" si="14"/>
        <v>1</v>
      </c>
      <c r="K113" s="51" t="s">
        <v>64</v>
      </c>
      <c r="L113" s="51" t="s">
        <v>7</v>
      </c>
      <c r="M113" s="60"/>
      <c r="N113" s="59"/>
      <c r="O113" s="59"/>
      <c r="P113" s="61"/>
      <c r="Q113" s="59"/>
      <c r="R113" s="59"/>
      <c r="S113" s="61"/>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62">
        <f t="shared" si="15"/>
        <v>323393.57</v>
      </c>
      <c r="BB113" s="63">
        <f t="shared" si="16"/>
        <v>323393.57</v>
      </c>
      <c r="BC113" s="58" t="str">
        <f t="shared" si="17"/>
        <v>INR  Three Lakh Twenty Three Thousand Three Hundred &amp; Ninety Three  and Paise Fifty Seven Only</v>
      </c>
      <c r="BD113" s="64">
        <v>110</v>
      </c>
      <c r="BE113" s="64">
        <f t="shared" si="13"/>
        <v>124.43</v>
      </c>
      <c r="IE113" s="16"/>
      <c r="IF113" s="16"/>
      <c r="IG113" s="16"/>
      <c r="IH113" s="16"/>
      <c r="II113" s="16"/>
    </row>
    <row r="114" spans="1:243" s="15" customFormat="1" ht="56.25" customHeight="1">
      <c r="A114" s="26">
        <v>102</v>
      </c>
      <c r="B114" s="70" t="s">
        <v>497</v>
      </c>
      <c r="C114" s="45" t="s">
        <v>159</v>
      </c>
      <c r="D114" s="66">
        <v>1208</v>
      </c>
      <c r="E114" s="67" t="s">
        <v>112</v>
      </c>
      <c r="F114" s="68">
        <v>124.43</v>
      </c>
      <c r="G114" s="59"/>
      <c r="H114" s="49"/>
      <c r="I114" s="48" t="s">
        <v>39</v>
      </c>
      <c r="J114" s="50">
        <f t="shared" si="14"/>
        <v>1</v>
      </c>
      <c r="K114" s="51" t="s">
        <v>64</v>
      </c>
      <c r="L114" s="51" t="s">
        <v>7</v>
      </c>
      <c r="M114" s="60"/>
      <c r="N114" s="59"/>
      <c r="O114" s="59"/>
      <c r="P114" s="61"/>
      <c r="Q114" s="59"/>
      <c r="R114" s="59"/>
      <c r="S114" s="61"/>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62">
        <f t="shared" si="15"/>
        <v>150311.44</v>
      </c>
      <c r="BB114" s="63">
        <f t="shared" si="16"/>
        <v>150311.44</v>
      </c>
      <c r="BC114" s="58" t="str">
        <f t="shared" si="17"/>
        <v>INR  One Lakh Fifty Thousand Three Hundred &amp; Eleven  and Paise Forty Four Only</v>
      </c>
      <c r="BD114" s="64">
        <v>110</v>
      </c>
      <c r="BE114" s="64">
        <f t="shared" si="13"/>
        <v>124.43</v>
      </c>
      <c r="IE114" s="16"/>
      <c r="IF114" s="16"/>
      <c r="IG114" s="16"/>
      <c r="IH114" s="16"/>
      <c r="II114" s="16"/>
    </row>
    <row r="115" spans="1:243" s="15" customFormat="1" ht="56.25" customHeight="1">
      <c r="A115" s="26">
        <v>103</v>
      </c>
      <c r="B115" s="70" t="s">
        <v>498</v>
      </c>
      <c r="C115" s="45" t="s">
        <v>160</v>
      </c>
      <c r="D115" s="66">
        <v>1208</v>
      </c>
      <c r="E115" s="67" t="s">
        <v>112</v>
      </c>
      <c r="F115" s="68">
        <v>124.43</v>
      </c>
      <c r="G115" s="59"/>
      <c r="H115" s="49"/>
      <c r="I115" s="48" t="s">
        <v>39</v>
      </c>
      <c r="J115" s="50">
        <f t="shared" si="14"/>
        <v>1</v>
      </c>
      <c r="K115" s="51" t="s">
        <v>64</v>
      </c>
      <c r="L115" s="51" t="s">
        <v>7</v>
      </c>
      <c r="M115" s="60"/>
      <c r="N115" s="59"/>
      <c r="O115" s="59"/>
      <c r="P115" s="61"/>
      <c r="Q115" s="59"/>
      <c r="R115" s="59"/>
      <c r="S115" s="61"/>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62">
        <f t="shared" si="15"/>
        <v>150311.44</v>
      </c>
      <c r="BB115" s="63">
        <f t="shared" si="16"/>
        <v>150311.44</v>
      </c>
      <c r="BC115" s="58" t="str">
        <f t="shared" si="17"/>
        <v>INR  One Lakh Fifty Thousand Three Hundred &amp; Eleven  and Paise Forty Four Only</v>
      </c>
      <c r="BD115" s="64">
        <v>110</v>
      </c>
      <c r="BE115" s="64">
        <f t="shared" si="13"/>
        <v>124.43</v>
      </c>
      <c r="IE115" s="16"/>
      <c r="IF115" s="16"/>
      <c r="IG115" s="16"/>
      <c r="IH115" s="16"/>
      <c r="II115" s="16"/>
    </row>
    <row r="116" spans="1:243" s="15" customFormat="1" ht="56.25" customHeight="1">
      <c r="A116" s="26">
        <v>104</v>
      </c>
      <c r="B116" s="70" t="s">
        <v>499</v>
      </c>
      <c r="C116" s="45" t="s">
        <v>161</v>
      </c>
      <c r="D116" s="66">
        <v>1208</v>
      </c>
      <c r="E116" s="67" t="s">
        <v>112</v>
      </c>
      <c r="F116" s="68">
        <v>124.43</v>
      </c>
      <c r="G116" s="59"/>
      <c r="H116" s="49"/>
      <c r="I116" s="48" t="s">
        <v>39</v>
      </c>
      <c r="J116" s="50">
        <f t="shared" si="14"/>
        <v>1</v>
      </c>
      <c r="K116" s="51" t="s">
        <v>64</v>
      </c>
      <c r="L116" s="51" t="s">
        <v>7</v>
      </c>
      <c r="M116" s="60"/>
      <c r="N116" s="59"/>
      <c r="O116" s="59"/>
      <c r="P116" s="61"/>
      <c r="Q116" s="59"/>
      <c r="R116" s="59"/>
      <c r="S116" s="61"/>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62">
        <f t="shared" si="15"/>
        <v>150311.44</v>
      </c>
      <c r="BB116" s="63">
        <f t="shared" si="16"/>
        <v>150311.44</v>
      </c>
      <c r="BC116" s="58" t="str">
        <f t="shared" si="17"/>
        <v>INR  One Lakh Fifty Thousand Three Hundred &amp; Eleven  and Paise Forty Four Only</v>
      </c>
      <c r="BD116" s="64">
        <v>110</v>
      </c>
      <c r="BE116" s="64">
        <f t="shared" si="13"/>
        <v>124.43</v>
      </c>
      <c r="IE116" s="16"/>
      <c r="IF116" s="16"/>
      <c r="IG116" s="16"/>
      <c r="IH116" s="16"/>
      <c r="II116" s="16"/>
    </row>
    <row r="117" spans="1:243" s="15" customFormat="1" ht="56.25" customHeight="1">
      <c r="A117" s="26">
        <v>105</v>
      </c>
      <c r="B117" s="70" t="s">
        <v>500</v>
      </c>
      <c r="C117" s="45" t="s">
        <v>162</v>
      </c>
      <c r="D117" s="66">
        <v>200</v>
      </c>
      <c r="E117" s="67" t="s">
        <v>112</v>
      </c>
      <c r="F117" s="68">
        <v>124.43</v>
      </c>
      <c r="G117" s="59"/>
      <c r="H117" s="49"/>
      <c r="I117" s="48" t="s">
        <v>39</v>
      </c>
      <c r="J117" s="50">
        <f t="shared" si="14"/>
        <v>1</v>
      </c>
      <c r="K117" s="51" t="s">
        <v>64</v>
      </c>
      <c r="L117" s="51" t="s">
        <v>7</v>
      </c>
      <c r="M117" s="60"/>
      <c r="N117" s="59"/>
      <c r="O117" s="59"/>
      <c r="P117" s="61"/>
      <c r="Q117" s="59"/>
      <c r="R117" s="59"/>
      <c r="S117" s="61"/>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62">
        <f t="shared" si="15"/>
        <v>24886</v>
      </c>
      <c r="BB117" s="63">
        <f t="shared" si="16"/>
        <v>24886</v>
      </c>
      <c r="BC117" s="58" t="str">
        <f t="shared" si="17"/>
        <v>INR  Twenty Four Thousand Eight Hundred &amp; Eighty Six  Only</v>
      </c>
      <c r="BD117" s="64">
        <v>110</v>
      </c>
      <c r="BE117" s="64">
        <f t="shared" si="13"/>
        <v>124.43</v>
      </c>
      <c r="IE117" s="16"/>
      <c r="IF117" s="16"/>
      <c r="IG117" s="16"/>
      <c r="IH117" s="16"/>
      <c r="II117" s="16"/>
    </row>
    <row r="118" spans="1:243" s="15" customFormat="1" ht="102" customHeight="1">
      <c r="A118" s="26">
        <v>106</v>
      </c>
      <c r="B118" s="70" t="s">
        <v>501</v>
      </c>
      <c r="C118" s="45" t="s">
        <v>163</v>
      </c>
      <c r="D118" s="66">
        <v>2598</v>
      </c>
      <c r="E118" s="67" t="s">
        <v>112</v>
      </c>
      <c r="F118" s="68">
        <v>50</v>
      </c>
      <c r="G118" s="59"/>
      <c r="H118" s="49"/>
      <c r="I118" s="48" t="s">
        <v>39</v>
      </c>
      <c r="J118" s="50">
        <f t="shared" si="14"/>
        <v>1</v>
      </c>
      <c r="K118" s="51" t="s">
        <v>64</v>
      </c>
      <c r="L118" s="51" t="s">
        <v>7</v>
      </c>
      <c r="M118" s="60"/>
      <c r="N118" s="59"/>
      <c r="O118" s="59"/>
      <c r="P118" s="61"/>
      <c r="Q118" s="59"/>
      <c r="R118" s="59"/>
      <c r="S118" s="61"/>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62">
        <f t="shared" si="15"/>
        <v>129900</v>
      </c>
      <c r="BB118" s="63">
        <f t="shared" si="16"/>
        <v>129900</v>
      </c>
      <c r="BC118" s="58" t="str">
        <f t="shared" si="17"/>
        <v>INR  One Lakh Twenty Nine Thousand Nine Hundred    Only</v>
      </c>
      <c r="BD118" s="64">
        <v>44.2</v>
      </c>
      <c r="BE118" s="64">
        <f t="shared" si="13"/>
        <v>50</v>
      </c>
      <c r="IE118" s="16"/>
      <c r="IF118" s="16"/>
      <c r="IG118" s="16"/>
      <c r="IH118" s="16"/>
      <c r="II118" s="16"/>
    </row>
    <row r="119" spans="1:243" s="15" customFormat="1" ht="102" customHeight="1">
      <c r="A119" s="26">
        <v>107</v>
      </c>
      <c r="B119" s="70" t="s">
        <v>502</v>
      </c>
      <c r="C119" s="45" t="s">
        <v>164</v>
      </c>
      <c r="D119" s="66">
        <v>1208</v>
      </c>
      <c r="E119" s="67" t="s">
        <v>112</v>
      </c>
      <c r="F119" s="68">
        <v>50</v>
      </c>
      <c r="G119" s="59"/>
      <c r="H119" s="49"/>
      <c r="I119" s="48" t="s">
        <v>39</v>
      </c>
      <c r="J119" s="50">
        <f t="shared" si="14"/>
        <v>1</v>
      </c>
      <c r="K119" s="51" t="s">
        <v>64</v>
      </c>
      <c r="L119" s="51" t="s">
        <v>7</v>
      </c>
      <c r="M119" s="60"/>
      <c r="N119" s="59"/>
      <c r="O119" s="59"/>
      <c r="P119" s="61"/>
      <c r="Q119" s="59"/>
      <c r="R119" s="59"/>
      <c r="S119" s="61"/>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62">
        <f t="shared" si="15"/>
        <v>60400</v>
      </c>
      <c r="BB119" s="63">
        <f t="shared" si="16"/>
        <v>60400</v>
      </c>
      <c r="BC119" s="58" t="str">
        <f t="shared" si="17"/>
        <v>INR  Sixty Thousand Four Hundred    Only</v>
      </c>
      <c r="BD119" s="64">
        <v>44.2</v>
      </c>
      <c r="BE119" s="64">
        <f t="shared" si="13"/>
        <v>50</v>
      </c>
      <c r="IE119" s="16"/>
      <c r="IF119" s="16"/>
      <c r="IG119" s="16"/>
      <c r="IH119" s="16"/>
      <c r="II119" s="16"/>
    </row>
    <row r="120" spans="1:243" s="15" customFormat="1" ht="102" customHeight="1">
      <c r="A120" s="26">
        <v>108</v>
      </c>
      <c r="B120" s="70" t="s">
        <v>503</v>
      </c>
      <c r="C120" s="45" t="s">
        <v>165</v>
      </c>
      <c r="D120" s="66">
        <v>1208</v>
      </c>
      <c r="E120" s="67" t="s">
        <v>112</v>
      </c>
      <c r="F120" s="68">
        <v>50</v>
      </c>
      <c r="G120" s="59"/>
      <c r="H120" s="49"/>
      <c r="I120" s="48" t="s">
        <v>39</v>
      </c>
      <c r="J120" s="50">
        <f t="shared" si="14"/>
        <v>1</v>
      </c>
      <c r="K120" s="51" t="s">
        <v>64</v>
      </c>
      <c r="L120" s="51" t="s">
        <v>7</v>
      </c>
      <c r="M120" s="60"/>
      <c r="N120" s="59"/>
      <c r="O120" s="59"/>
      <c r="P120" s="61"/>
      <c r="Q120" s="59"/>
      <c r="R120" s="59"/>
      <c r="S120" s="61"/>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62">
        <f t="shared" si="15"/>
        <v>60400</v>
      </c>
      <c r="BB120" s="63">
        <f t="shared" si="16"/>
        <v>60400</v>
      </c>
      <c r="BC120" s="58" t="str">
        <f t="shared" si="17"/>
        <v>INR  Sixty Thousand Four Hundred    Only</v>
      </c>
      <c r="BD120" s="64">
        <v>44.2</v>
      </c>
      <c r="BE120" s="64">
        <f t="shared" si="13"/>
        <v>50</v>
      </c>
      <c r="IE120" s="16"/>
      <c r="IF120" s="16"/>
      <c r="IG120" s="16"/>
      <c r="IH120" s="16"/>
      <c r="II120" s="16"/>
    </row>
    <row r="121" spans="1:243" s="15" customFormat="1" ht="102" customHeight="1">
      <c r="A121" s="26">
        <v>109</v>
      </c>
      <c r="B121" s="70" t="s">
        <v>504</v>
      </c>
      <c r="C121" s="45" t="s">
        <v>166</v>
      </c>
      <c r="D121" s="66">
        <v>1208</v>
      </c>
      <c r="E121" s="67" t="s">
        <v>112</v>
      </c>
      <c r="F121" s="68">
        <v>50</v>
      </c>
      <c r="G121" s="59"/>
      <c r="H121" s="49"/>
      <c r="I121" s="48" t="s">
        <v>39</v>
      </c>
      <c r="J121" s="50">
        <f t="shared" si="14"/>
        <v>1</v>
      </c>
      <c r="K121" s="51" t="s">
        <v>64</v>
      </c>
      <c r="L121" s="51" t="s">
        <v>7</v>
      </c>
      <c r="M121" s="60"/>
      <c r="N121" s="59"/>
      <c r="O121" s="59"/>
      <c r="P121" s="61"/>
      <c r="Q121" s="59"/>
      <c r="R121" s="59"/>
      <c r="S121" s="61"/>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62">
        <f t="shared" si="15"/>
        <v>60400</v>
      </c>
      <c r="BB121" s="63">
        <f t="shared" si="16"/>
        <v>60400</v>
      </c>
      <c r="BC121" s="58" t="str">
        <f t="shared" si="17"/>
        <v>INR  Sixty Thousand Four Hundred    Only</v>
      </c>
      <c r="BD121" s="64">
        <v>44.2</v>
      </c>
      <c r="BE121" s="64">
        <f t="shared" si="13"/>
        <v>50</v>
      </c>
      <c r="IE121" s="16"/>
      <c r="IF121" s="16"/>
      <c r="IG121" s="16"/>
      <c r="IH121" s="16"/>
      <c r="II121" s="16"/>
    </row>
    <row r="122" spans="1:243" s="15" customFormat="1" ht="102" customHeight="1">
      <c r="A122" s="26">
        <v>110</v>
      </c>
      <c r="B122" s="70" t="s">
        <v>505</v>
      </c>
      <c r="C122" s="45" t="s">
        <v>167</v>
      </c>
      <c r="D122" s="66">
        <v>200</v>
      </c>
      <c r="E122" s="67" t="s">
        <v>112</v>
      </c>
      <c r="F122" s="68">
        <v>50</v>
      </c>
      <c r="G122" s="59"/>
      <c r="H122" s="49"/>
      <c r="I122" s="48" t="s">
        <v>39</v>
      </c>
      <c r="J122" s="50">
        <f t="shared" si="14"/>
        <v>1</v>
      </c>
      <c r="K122" s="51" t="s">
        <v>64</v>
      </c>
      <c r="L122" s="51" t="s">
        <v>7</v>
      </c>
      <c r="M122" s="60"/>
      <c r="N122" s="59"/>
      <c r="O122" s="59"/>
      <c r="P122" s="61"/>
      <c r="Q122" s="59"/>
      <c r="R122" s="59"/>
      <c r="S122" s="61"/>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62">
        <f t="shared" si="15"/>
        <v>10000</v>
      </c>
      <c r="BB122" s="63">
        <f t="shared" si="16"/>
        <v>10000</v>
      </c>
      <c r="BC122" s="58" t="str">
        <f t="shared" si="17"/>
        <v>INR  Ten Thousand    Only</v>
      </c>
      <c r="BD122" s="64">
        <v>44.2</v>
      </c>
      <c r="BE122" s="64">
        <f t="shared" si="13"/>
        <v>50</v>
      </c>
      <c r="IE122" s="16"/>
      <c r="IF122" s="16"/>
      <c r="IG122" s="16"/>
      <c r="IH122" s="16"/>
      <c r="II122" s="16"/>
    </row>
    <row r="123" spans="1:243" s="15" customFormat="1" ht="154.5" customHeight="1">
      <c r="A123" s="26">
        <v>111</v>
      </c>
      <c r="B123" s="70" t="s">
        <v>506</v>
      </c>
      <c r="C123" s="45" t="s">
        <v>168</v>
      </c>
      <c r="D123" s="66">
        <v>1107</v>
      </c>
      <c r="E123" s="67" t="s">
        <v>112</v>
      </c>
      <c r="F123" s="68">
        <v>51.02</v>
      </c>
      <c r="G123" s="59"/>
      <c r="H123" s="49"/>
      <c r="I123" s="48" t="s">
        <v>39</v>
      </c>
      <c r="J123" s="50">
        <f t="shared" si="14"/>
        <v>1</v>
      </c>
      <c r="K123" s="51" t="s">
        <v>64</v>
      </c>
      <c r="L123" s="51" t="s">
        <v>7</v>
      </c>
      <c r="M123" s="60"/>
      <c r="N123" s="59"/>
      <c r="O123" s="59"/>
      <c r="P123" s="61"/>
      <c r="Q123" s="59"/>
      <c r="R123" s="59"/>
      <c r="S123" s="61"/>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62">
        <f t="shared" si="15"/>
        <v>56479.14</v>
      </c>
      <c r="BB123" s="63">
        <f t="shared" si="16"/>
        <v>56479.14</v>
      </c>
      <c r="BC123" s="58" t="str">
        <f t="shared" si="17"/>
        <v>INR  Fifty Six Thousand Four Hundred &amp; Seventy Nine  and Paise Fourteen Only</v>
      </c>
      <c r="BD123" s="64">
        <v>45.1</v>
      </c>
      <c r="BE123" s="64">
        <f t="shared" si="13"/>
        <v>51.02</v>
      </c>
      <c r="IE123" s="16"/>
      <c r="IF123" s="16"/>
      <c r="IG123" s="16"/>
      <c r="IH123" s="16"/>
      <c r="II123" s="16"/>
    </row>
    <row r="124" spans="1:243" s="15" customFormat="1" ht="154.5" customHeight="1">
      <c r="A124" s="26">
        <v>112</v>
      </c>
      <c r="B124" s="70" t="s">
        <v>507</v>
      </c>
      <c r="C124" s="45" t="s">
        <v>169</v>
      </c>
      <c r="D124" s="66">
        <v>413</v>
      </c>
      <c r="E124" s="67" t="s">
        <v>112</v>
      </c>
      <c r="F124" s="68">
        <v>51.82</v>
      </c>
      <c r="G124" s="59"/>
      <c r="H124" s="49"/>
      <c r="I124" s="48" t="s">
        <v>39</v>
      </c>
      <c r="J124" s="50">
        <f t="shared" si="14"/>
        <v>1</v>
      </c>
      <c r="K124" s="51" t="s">
        <v>64</v>
      </c>
      <c r="L124" s="51" t="s">
        <v>7</v>
      </c>
      <c r="M124" s="60"/>
      <c r="N124" s="59"/>
      <c r="O124" s="59"/>
      <c r="P124" s="61"/>
      <c r="Q124" s="59"/>
      <c r="R124" s="59"/>
      <c r="S124" s="61"/>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62">
        <f t="shared" si="15"/>
        <v>21401.66</v>
      </c>
      <c r="BB124" s="63">
        <f t="shared" si="16"/>
        <v>21401.66</v>
      </c>
      <c r="BC124" s="58" t="str">
        <f t="shared" si="17"/>
        <v>INR  Twenty One Thousand Four Hundred &amp; One  and Paise Sixty Six Only</v>
      </c>
      <c r="BD124" s="64">
        <v>45.81</v>
      </c>
      <c r="BE124" s="64">
        <f t="shared" si="13"/>
        <v>51.82</v>
      </c>
      <c r="IE124" s="16"/>
      <c r="IF124" s="16"/>
      <c r="IG124" s="16"/>
      <c r="IH124" s="16"/>
      <c r="II124" s="16"/>
    </row>
    <row r="125" spans="1:243" s="15" customFormat="1" ht="154.5" customHeight="1">
      <c r="A125" s="26">
        <v>113</v>
      </c>
      <c r="B125" s="70" t="s">
        <v>508</v>
      </c>
      <c r="C125" s="45" t="s">
        <v>170</v>
      </c>
      <c r="D125" s="66">
        <v>413</v>
      </c>
      <c r="E125" s="67" t="s">
        <v>112</v>
      </c>
      <c r="F125" s="68">
        <v>52.62</v>
      </c>
      <c r="G125" s="59"/>
      <c r="H125" s="49"/>
      <c r="I125" s="48" t="s">
        <v>39</v>
      </c>
      <c r="J125" s="50">
        <f t="shared" si="14"/>
        <v>1</v>
      </c>
      <c r="K125" s="51" t="s">
        <v>64</v>
      </c>
      <c r="L125" s="51" t="s">
        <v>7</v>
      </c>
      <c r="M125" s="60"/>
      <c r="N125" s="59"/>
      <c r="O125" s="59"/>
      <c r="P125" s="61"/>
      <c r="Q125" s="59"/>
      <c r="R125" s="59"/>
      <c r="S125" s="61"/>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62">
        <f t="shared" si="15"/>
        <v>21732.06</v>
      </c>
      <c r="BB125" s="63">
        <f t="shared" si="16"/>
        <v>21732.06</v>
      </c>
      <c r="BC125" s="58" t="str">
        <f t="shared" si="17"/>
        <v>INR  Twenty One Thousand Seven Hundred &amp; Thirty Two  and Paise Six Only</v>
      </c>
      <c r="BD125" s="64">
        <v>46.52</v>
      </c>
      <c r="BE125" s="64">
        <f t="shared" si="13"/>
        <v>52.62</v>
      </c>
      <c r="IE125" s="16"/>
      <c r="IF125" s="16"/>
      <c r="IG125" s="16"/>
      <c r="IH125" s="16"/>
      <c r="II125" s="16"/>
    </row>
    <row r="126" spans="1:243" s="15" customFormat="1" ht="154.5" customHeight="1">
      <c r="A126" s="26">
        <v>114</v>
      </c>
      <c r="B126" s="70" t="s">
        <v>509</v>
      </c>
      <c r="C126" s="45" t="s">
        <v>171</v>
      </c>
      <c r="D126" s="66">
        <v>500</v>
      </c>
      <c r="E126" s="67" t="s">
        <v>112</v>
      </c>
      <c r="F126" s="68">
        <v>53.43</v>
      </c>
      <c r="G126" s="59"/>
      <c r="H126" s="49"/>
      <c r="I126" s="48" t="s">
        <v>39</v>
      </c>
      <c r="J126" s="50">
        <f t="shared" si="14"/>
        <v>1</v>
      </c>
      <c r="K126" s="51" t="s">
        <v>64</v>
      </c>
      <c r="L126" s="51" t="s">
        <v>7</v>
      </c>
      <c r="M126" s="60"/>
      <c r="N126" s="59"/>
      <c r="O126" s="59"/>
      <c r="P126" s="61"/>
      <c r="Q126" s="59"/>
      <c r="R126" s="59"/>
      <c r="S126" s="61"/>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62">
        <f t="shared" si="15"/>
        <v>26715</v>
      </c>
      <c r="BB126" s="63">
        <f t="shared" si="16"/>
        <v>26715</v>
      </c>
      <c r="BC126" s="58" t="str">
        <f t="shared" si="17"/>
        <v>INR  Twenty Six Thousand Seven Hundred &amp; Fifteen  Only</v>
      </c>
      <c r="BD126" s="64">
        <v>47.23</v>
      </c>
      <c r="BE126" s="64">
        <f t="shared" si="13"/>
        <v>53.43</v>
      </c>
      <c r="IE126" s="16"/>
      <c r="IF126" s="16"/>
      <c r="IG126" s="16"/>
      <c r="IH126" s="16"/>
      <c r="II126" s="16"/>
    </row>
    <row r="127" spans="1:243" s="15" customFormat="1" ht="154.5" customHeight="1">
      <c r="A127" s="26">
        <v>115</v>
      </c>
      <c r="B127" s="70" t="s">
        <v>510</v>
      </c>
      <c r="C127" s="45" t="s">
        <v>172</v>
      </c>
      <c r="D127" s="66">
        <v>89</v>
      </c>
      <c r="E127" s="67" t="s">
        <v>112</v>
      </c>
      <c r="F127" s="68">
        <v>54.23</v>
      </c>
      <c r="G127" s="59"/>
      <c r="H127" s="49"/>
      <c r="I127" s="48" t="s">
        <v>39</v>
      </c>
      <c r="J127" s="50">
        <f t="shared" si="14"/>
        <v>1</v>
      </c>
      <c r="K127" s="51" t="s">
        <v>64</v>
      </c>
      <c r="L127" s="51" t="s">
        <v>7</v>
      </c>
      <c r="M127" s="60"/>
      <c r="N127" s="59"/>
      <c r="O127" s="59"/>
      <c r="P127" s="61"/>
      <c r="Q127" s="59"/>
      <c r="R127" s="59"/>
      <c r="S127" s="61"/>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62">
        <f t="shared" si="15"/>
        <v>4826.47</v>
      </c>
      <c r="BB127" s="63">
        <f t="shared" si="16"/>
        <v>4826.47</v>
      </c>
      <c r="BC127" s="58" t="str">
        <f t="shared" si="17"/>
        <v>INR  Four Thousand Eight Hundred &amp; Twenty Six  and Paise Forty Seven Only</v>
      </c>
      <c r="BD127" s="64">
        <v>47.94</v>
      </c>
      <c r="BE127" s="64">
        <f t="shared" si="13"/>
        <v>54.23</v>
      </c>
      <c r="IE127" s="16"/>
      <c r="IF127" s="16"/>
      <c r="IG127" s="16"/>
      <c r="IH127" s="16"/>
      <c r="II127" s="16"/>
    </row>
    <row r="128" spans="1:243" s="15" customFormat="1" ht="100.5" customHeight="1">
      <c r="A128" s="26">
        <v>116</v>
      </c>
      <c r="B128" s="70" t="s">
        <v>511</v>
      </c>
      <c r="C128" s="45" t="s">
        <v>173</v>
      </c>
      <c r="D128" s="66">
        <v>2598</v>
      </c>
      <c r="E128" s="67" t="s">
        <v>112</v>
      </c>
      <c r="F128" s="68">
        <v>70.13</v>
      </c>
      <c r="G128" s="59"/>
      <c r="H128" s="49"/>
      <c r="I128" s="48" t="s">
        <v>39</v>
      </c>
      <c r="J128" s="50">
        <f t="shared" si="14"/>
        <v>1</v>
      </c>
      <c r="K128" s="51" t="s">
        <v>64</v>
      </c>
      <c r="L128" s="51" t="s">
        <v>7</v>
      </c>
      <c r="M128" s="60"/>
      <c r="N128" s="59"/>
      <c r="O128" s="59"/>
      <c r="P128" s="61"/>
      <c r="Q128" s="59"/>
      <c r="R128" s="59"/>
      <c r="S128" s="61"/>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62">
        <f t="shared" si="15"/>
        <v>182197.74</v>
      </c>
      <c r="BB128" s="63">
        <f t="shared" si="16"/>
        <v>182197.74</v>
      </c>
      <c r="BC128" s="58" t="str">
        <f t="shared" si="17"/>
        <v>INR  One Lakh Eighty Two Thousand One Hundred &amp; Ninety Seven  and Paise Seventy Four Only</v>
      </c>
      <c r="BD128" s="64">
        <v>62</v>
      </c>
      <c r="BE128" s="64">
        <f t="shared" si="13"/>
        <v>70.13</v>
      </c>
      <c r="IE128" s="16"/>
      <c r="IF128" s="16"/>
      <c r="IG128" s="16"/>
      <c r="IH128" s="16"/>
      <c r="II128" s="16"/>
    </row>
    <row r="129" spans="1:243" s="15" customFormat="1" ht="100.5" customHeight="1">
      <c r="A129" s="26">
        <v>117</v>
      </c>
      <c r="B129" s="70" t="s">
        <v>512</v>
      </c>
      <c r="C129" s="45" t="s">
        <v>174</v>
      </c>
      <c r="D129" s="66">
        <v>1208</v>
      </c>
      <c r="E129" s="67" t="s">
        <v>112</v>
      </c>
      <c r="F129" s="68">
        <v>70.13</v>
      </c>
      <c r="G129" s="59"/>
      <c r="H129" s="49"/>
      <c r="I129" s="48" t="s">
        <v>39</v>
      </c>
      <c r="J129" s="50">
        <f t="shared" si="14"/>
        <v>1</v>
      </c>
      <c r="K129" s="51" t="s">
        <v>64</v>
      </c>
      <c r="L129" s="51" t="s">
        <v>7</v>
      </c>
      <c r="M129" s="60"/>
      <c r="N129" s="59"/>
      <c r="O129" s="59"/>
      <c r="P129" s="61"/>
      <c r="Q129" s="59"/>
      <c r="R129" s="59"/>
      <c r="S129" s="61"/>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62">
        <f t="shared" si="15"/>
        <v>84717.04</v>
      </c>
      <c r="BB129" s="63">
        <f t="shared" si="16"/>
        <v>84717.04</v>
      </c>
      <c r="BC129" s="58" t="str">
        <f t="shared" si="17"/>
        <v>INR  Eighty Four Thousand Seven Hundred &amp; Seventeen  and Paise Four Only</v>
      </c>
      <c r="BD129" s="64">
        <v>62</v>
      </c>
      <c r="BE129" s="64">
        <f t="shared" si="13"/>
        <v>70.13</v>
      </c>
      <c r="IE129" s="16"/>
      <c r="IF129" s="16"/>
      <c r="IG129" s="16"/>
      <c r="IH129" s="16"/>
      <c r="II129" s="16"/>
    </row>
    <row r="130" spans="1:243" s="15" customFormat="1" ht="100.5" customHeight="1">
      <c r="A130" s="26">
        <v>118</v>
      </c>
      <c r="B130" s="70" t="s">
        <v>513</v>
      </c>
      <c r="C130" s="45" t="s">
        <v>175</v>
      </c>
      <c r="D130" s="66">
        <v>1208</v>
      </c>
      <c r="E130" s="67" t="s">
        <v>112</v>
      </c>
      <c r="F130" s="68">
        <v>70.13</v>
      </c>
      <c r="G130" s="59"/>
      <c r="H130" s="49"/>
      <c r="I130" s="48" t="s">
        <v>39</v>
      </c>
      <c r="J130" s="50">
        <f t="shared" si="14"/>
        <v>1</v>
      </c>
      <c r="K130" s="51" t="s">
        <v>64</v>
      </c>
      <c r="L130" s="51" t="s">
        <v>7</v>
      </c>
      <c r="M130" s="60"/>
      <c r="N130" s="59"/>
      <c r="O130" s="59"/>
      <c r="P130" s="61"/>
      <c r="Q130" s="59"/>
      <c r="R130" s="59"/>
      <c r="S130" s="61"/>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62">
        <f t="shared" si="15"/>
        <v>84717.04</v>
      </c>
      <c r="BB130" s="63">
        <f t="shared" si="16"/>
        <v>84717.04</v>
      </c>
      <c r="BC130" s="58" t="str">
        <f t="shared" si="17"/>
        <v>INR  Eighty Four Thousand Seven Hundred &amp; Seventeen  and Paise Four Only</v>
      </c>
      <c r="BD130" s="64">
        <v>62</v>
      </c>
      <c r="BE130" s="64">
        <f t="shared" si="13"/>
        <v>70.13</v>
      </c>
      <c r="IE130" s="16"/>
      <c r="IF130" s="16"/>
      <c r="IG130" s="16"/>
      <c r="IH130" s="16"/>
      <c r="II130" s="16"/>
    </row>
    <row r="131" spans="1:243" s="15" customFormat="1" ht="100.5" customHeight="1">
      <c r="A131" s="26">
        <v>119</v>
      </c>
      <c r="B131" s="70" t="s">
        <v>514</v>
      </c>
      <c r="C131" s="45" t="s">
        <v>176</v>
      </c>
      <c r="D131" s="66">
        <v>1208</v>
      </c>
      <c r="E131" s="67" t="s">
        <v>112</v>
      </c>
      <c r="F131" s="68">
        <v>70.13</v>
      </c>
      <c r="G131" s="59"/>
      <c r="H131" s="49"/>
      <c r="I131" s="48" t="s">
        <v>39</v>
      </c>
      <c r="J131" s="50">
        <f t="shared" si="14"/>
        <v>1</v>
      </c>
      <c r="K131" s="51" t="s">
        <v>64</v>
      </c>
      <c r="L131" s="51" t="s">
        <v>7</v>
      </c>
      <c r="M131" s="60"/>
      <c r="N131" s="59"/>
      <c r="O131" s="59"/>
      <c r="P131" s="61"/>
      <c r="Q131" s="59"/>
      <c r="R131" s="59"/>
      <c r="S131" s="61"/>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62">
        <f t="shared" si="15"/>
        <v>84717.04</v>
      </c>
      <c r="BB131" s="63">
        <f t="shared" si="16"/>
        <v>84717.04</v>
      </c>
      <c r="BC131" s="58" t="str">
        <f t="shared" si="17"/>
        <v>INR  Eighty Four Thousand Seven Hundred &amp; Seventeen  and Paise Four Only</v>
      </c>
      <c r="BD131" s="64">
        <v>62</v>
      </c>
      <c r="BE131" s="64">
        <f t="shared" si="13"/>
        <v>70.13</v>
      </c>
      <c r="IE131" s="16"/>
      <c r="IF131" s="16"/>
      <c r="IG131" s="16"/>
      <c r="IH131" s="16"/>
      <c r="II131" s="16"/>
    </row>
    <row r="132" spans="1:243" s="15" customFormat="1" ht="100.5" customHeight="1">
      <c r="A132" s="26">
        <v>120</v>
      </c>
      <c r="B132" s="70" t="s">
        <v>515</v>
      </c>
      <c r="C132" s="45" t="s">
        <v>177</v>
      </c>
      <c r="D132" s="66">
        <v>200</v>
      </c>
      <c r="E132" s="67" t="s">
        <v>112</v>
      </c>
      <c r="F132" s="68">
        <v>70.13</v>
      </c>
      <c r="G132" s="59"/>
      <c r="H132" s="49"/>
      <c r="I132" s="48" t="s">
        <v>39</v>
      </c>
      <c r="J132" s="50">
        <f t="shared" si="14"/>
        <v>1</v>
      </c>
      <c r="K132" s="51" t="s">
        <v>64</v>
      </c>
      <c r="L132" s="51" t="s">
        <v>7</v>
      </c>
      <c r="M132" s="60"/>
      <c r="N132" s="59"/>
      <c r="O132" s="59"/>
      <c r="P132" s="61"/>
      <c r="Q132" s="59"/>
      <c r="R132" s="59"/>
      <c r="S132" s="61"/>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62">
        <f t="shared" si="15"/>
        <v>14026</v>
      </c>
      <c r="BB132" s="63">
        <f t="shared" si="16"/>
        <v>14026</v>
      </c>
      <c r="BC132" s="58" t="str">
        <f t="shared" si="17"/>
        <v>INR  Fourteen Thousand  &amp;Twenty Six  Only</v>
      </c>
      <c r="BD132" s="64">
        <v>62</v>
      </c>
      <c r="BE132" s="64">
        <f t="shared" si="13"/>
        <v>70.13</v>
      </c>
      <c r="IE132" s="16"/>
      <c r="IF132" s="16"/>
      <c r="IG132" s="16"/>
      <c r="IH132" s="16"/>
      <c r="II132" s="16"/>
    </row>
    <row r="133" spans="1:243" s="15" customFormat="1" ht="157.5" customHeight="1">
      <c r="A133" s="26">
        <v>121</v>
      </c>
      <c r="B133" s="70" t="s">
        <v>516</v>
      </c>
      <c r="C133" s="45" t="s">
        <v>178</v>
      </c>
      <c r="D133" s="66">
        <v>1107</v>
      </c>
      <c r="E133" s="67" t="s">
        <v>112</v>
      </c>
      <c r="F133" s="68">
        <v>75.79</v>
      </c>
      <c r="G133" s="59"/>
      <c r="H133" s="49"/>
      <c r="I133" s="48" t="s">
        <v>39</v>
      </c>
      <c r="J133" s="50">
        <f t="shared" si="14"/>
        <v>1</v>
      </c>
      <c r="K133" s="51" t="s">
        <v>64</v>
      </c>
      <c r="L133" s="51" t="s">
        <v>7</v>
      </c>
      <c r="M133" s="60"/>
      <c r="N133" s="59"/>
      <c r="O133" s="59"/>
      <c r="P133" s="61"/>
      <c r="Q133" s="59"/>
      <c r="R133" s="59"/>
      <c r="S133" s="61"/>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62">
        <f t="shared" si="15"/>
        <v>83899.53</v>
      </c>
      <c r="BB133" s="63">
        <f t="shared" si="16"/>
        <v>83899.53</v>
      </c>
      <c r="BC133" s="58" t="str">
        <f t="shared" si="17"/>
        <v>INR  Eighty Three Thousand Eight Hundred &amp; Ninety Nine  and Paise Fifty Three Only</v>
      </c>
      <c r="BD133" s="64">
        <v>67</v>
      </c>
      <c r="BE133" s="64">
        <f t="shared" si="13"/>
        <v>75.79</v>
      </c>
      <c r="IE133" s="16"/>
      <c r="IF133" s="16"/>
      <c r="IG133" s="16"/>
      <c r="IH133" s="16"/>
      <c r="II133" s="16"/>
    </row>
    <row r="134" spans="1:243" s="15" customFormat="1" ht="157.5" customHeight="1">
      <c r="A134" s="26">
        <v>122</v>
      </c>
      <c r="B134" s="70" t="s">
        <v>517</v>
      </c>
      <c r="C134" s="45" t="s">
        <v>179</v>
      </c>
      <c r="D134" s="66">
        <v>413</v>
      </c>
      <c r="E134" s="67" t="s">
        <v>112</v>
      </c>
      <c r="F134" s="68">
        <v>76.59</v>
      </c>
      <c r="G134" s="59"/>
      <c r="H134" s="49"/>
      <c r="I134" s="48" t="s">
        <v>39</v>
      </c>
      <c r="J134" s="50">
        <f t="shared" si="14"/>
        <v>1</v>
      </c>
      <c r="K134" s="51" t="s">
        <v>64</v>
      </c>
      <c r="L134" s="51" t="s">
        <v>7</v>
      </c>
      <c r="M134" s="60"/>
      <c r="N134" s="59"/>
      <c r="O134" s="59"/>
      <c r="P134" s="61"/>
      <c r="Q134" s="59"/>
      <c r="R134" s="59"/>
      <c r="S134" s="61"/>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62">
        <f t="shared" si="15"/>
        <v>31631.67</v>
      </c>
      <c r="BB134" s="63">
        <f t="shared" si="16"/>
        <v>31631.67</v>
      </c>
      <c r="BC134" s="58" t="str">
        <f t="shared" si="17"/>
        <v>INR  Thirty One Thousand Six Hundred &amp; Thirty One  and Paise Sixty Seven Only</v>
      </c>
      <c r="BD134" s="64">
        <v>67.71</v>
      </c>
      <c r="BE134" s="64">
        <f t="shared" si="13"/>
        <v>76.59</v>
      </c>
      <c r="IE134" s="16"/>
      <c r="IF134" s="16"/>
      <c r="IG134" s="16"/>
      <c r="IH134" s="16"/>
      <c r="II134" s="16"/>
    </row>
    <row r="135" spans="1:243" s="15" customFormat="1" ht="157.5" customHeight="1">
      <c r="A135" s="26">
        <v>123</v>
      </c>
      <c r="B135" s="70" t="s">
        <v>518</v>
      </c>
      <c r="C135" s="45" t="s">
        <v>180</v>
      </c>
      <c r="D135" s="66">
        <v>413</v>
      </c>
      <c r="E135" s="67" t="s">
        <v>112</v>
      </c>
      <c r="F135" s="68">
        <v>77.4</v>
      </c>
      <c r="G135" s="59"/>
      <c r="H135" s="49"/>
      <c r="I135" s="48" t="s">
        <v>39</v>
      </c>
      <c r="J135" s="50">
        <f t="shared" si="14"/>
        <v>1</v>
      </c>
      <c r="K135" s="51" t="s">
        <v>64</v>
      </c>
      <c r="L135" s="51" t="s">
        <v>7</v>
      </c>
      <c r="M135" s="60"/>
      <c r="N135" s="59"/>
      <c r="O135" s="59"/>
      <c r="P135" s="61"/>
      <c r="Q135" s="59"/>
      <c r="R135" s="59"/>
      <c r="S135" s="61"/>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62">
        <f t="shared" si="15"/>
        <v>31966.2</v>
      </c>
      <c r="BB135" s="63">
        <f t="shared" si="16"/>
        <v>31966.2</v>
      </c>
      <c r="BC135" s="58" t="str">
        <f t="shared" si="17"/>
        <v>INR  Thirty One Thousand Nine Hundred &amp; Sixty Six  and Paise Twenty Only</v>
      </c>
      <c r="BD135" s="64">
        <v>68.42</v>
      </c>
      <c r="BE135" s="64">
        <f t="shared" si="13"/>
        <v>77.4</v>
      </c>
      <c r="IE135" s="16"/>
      <c r="IF135" s="16"/>
      <c r="IG135" s="16"/>
      <c r="IH135" s="16"/>
      <c r="II135" s="16"/>
    </row>
    <row r="136" spans="1:243" s="15" customFormat="1" ht="157.5" customHeight="1">
      <c r="A136" s="26">
        <v>124</v>
      </c>
      <c r="B136" s="70" t="s">
        <v>519</v>
      </c>
      <c r="C136" s="45" t="s">
        <v>181</v>
      </c>
      <c r="D136" s="66">
        <v>500</v>
      </c>
      <c r="E136" s="67" t="s">
        <v>112</v>
      </c>
      <c r="F136" s="68">
        <v>78.2</v>
      </c>
      <c r="G136" s="59"/>
      <c r="H136" s="49"/>
      <c r="I136" s="48" t="s">
        <v>39</v>
      </c>
      <c r="J136" s="50">
        <f t="shared" si="14"/>
        <v>1</v>
      </c>
      <c r="K136" s="51" t="s">
        <v>64</v>
      </c>
      <c r="L136" s="51" t="s">
        <v>7</v>
      </c>
      <c r="M136" s="60"/>
      <c r="N136" s="59"/>
      <c r="O136" s="59"/>
      <c r="P136" s="61"/>
      <c r="Q136" s="59"/>
      <c r="R136" s="59"/>
      <c r="S136" s="61"/>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62">
        <f t="shared" si="15"/>
        <v>39100</v>
      </c>
      <c r="BB136" s="63">
        <f t="shared" si="16"/>
        <v>39100</v>
      </c>
      <c r="BC136" s="58" t="str">
        <f t="shared" si="17"/>
        <v>INR  Thirty Nine Thousand One Hundred    Only</v>
      </c>
      <c r="BD136" s="64">
        <v>69.13</v>
      </c>
      <c r="BE136" s="64">
        <f t="shared" si="13"/>
        <v>78.2</v>
      </c>
      <c r="IE136" s="16"/>
      <c r="IF136" s="16"/>
      <c r="IG136" s="16"/>
      <c r="IH136" s="16"/>
      <c r="II136" s="16"/>
    </row>
    <row r="137" spans="1:243" s="15" customFormat="1" ht="157.5" customHeight="1">
      <c r="A137" s="26">
        <v>125</v>
      </c>
      <c r="B137" s="70" t="s">
        <v>520</v>
      </c>
      <c r="C137" s="45" t="s">
        <v>182</v>
      </c>
      <c r="D137" s="66">
        <v>89</v>
      </c>
      <c r="E137" s="67" t="s">
        <v>112</v>
      </c>
      <c r="F137" s="68">
        <v>79</v>
      </c>
      <c r="G137" s="59"/>
      <c r="H137" s="49"/>
      <c r="I137" s="48" t="s">
        <v>39</v>
      </c>
      <c r="J137" s="50">
        <f t="shared" si="14"/>
        <v>1</v>
      </c>
      <c r="K137" s="51" t="s">
        <v>64</v>
      </c>
      <c r="L137" s="51" t="s">
        <v>7</v>
      </c>
      <c r="M137" s="60"/>
      <c r="N137" s="59"/>
      <c r="O137" s="59"/>
      <c r="P137" s="61"/>
      <c r="Q137" s="59"/>
      <c r="R137" s="59"/>
      <c r="S137" s="61"/>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62">
        <f t="shared" si="15"/>
        <v>7031</v>
      </c>
      <c r="BB137" s="63">
        <f t="shared" si="16"/>
        <v>7031</v>
      </c>
      <c r="BC137" s="58" t="str">
        <f t="shared" si="17"/>
        <v>INR  Seven Thousand  &amp;Thirty One  Only</v>
      </c>
      <c r="BD137" s="64">
        <v>69.84</v>
      </c>
      <c r="BE137" s="64">
        <f t="shared" si="13"/>
        <v>79</v>
      </c>
      <c r="IE137" s="16"/>
      <c r="IF137" s="16"/>
      <c r="IG137" s="16"/>
      <c r="IH137" s="16"/>
      <c r="II137" s="16"/>
    </row>
    <row r="138" spans="1:243" s="15" customFormat="1" ht="73.5" customHeight="1">
      <c r="A138" s="26">
        <v>126</v>
      </c>
      <c r="B138" s="70" t="s">
        <v>521</v>
      </c>
      <c r="C138" s="45" t="s">
        <v>183</v>
      </c>
      <c r="D138" s="66">
        <v>296</v>
      </c>
      <c r="E138" s="67" t="s">
        <v>112</v>
      </c>
      <c r="F138" s="68">
        <v>32.8</v>
      </c>
      <c r="G138" s="59"/>
      <c r="H138" s="49"/>
      <c r="I138" s="48" t="s">
        <v>39</v>
      </c>
      <c r="J138" s="50">
        <f t="shared" si="14"/>
        <v>1</v>
      </c>
      <c r="K138" s="51" t="s">
        <v>64</v>
      </c>
      <c r="L138" s="51" t="s">
        <v>7</v>
      </c>
      <c r="M138" s="60"/>
      <c r="N138" s="59"/>
      <c r="O138" s="59"/>
      <c r="P138" s="61"/>
      <c r="Q138" s="59"/>
      <c r="R138" s="59"/>
      <c r="S138" s="61"/>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62">
        <f t="shared" si="15"/>
        <v>9708.8</v>
      </c>
      <c r="BB138" s="63">
        <f t="shared" si="16"/>
        <v>9708.8</v>
      </c>
      <c r="BC138" s="58" t="str">
        <f t="shared" si="17"/>
        <v>INR  Nine Thousand Seven Hundred &amp; Eight  and Paise Eighty Only</v>
      </c>
      <c r="BD138" s="64">
        <v>29</v>
      </c>
      <c r="BE138" s="64">
        <f t="shared" si="13"/>
        <v>32.8</v>
      </c>
      <c r="IE138" s="16"/>
      <c r="IF138" s="16"/>
      <c r="IG138" s="16"/>
      <c r="IH138" s="16"/>
      <c r="II138" s="16"/>
    </row>
    <row r="139" spans="1:243" s="15" customFormat="1" ht="73.5" customHeight="1">
      <c r="A139" s="26">
        <v>127</v>
      </c>
      <c r="B139" s="70" t="s">
        <v>522</v>
      </c>
      <c r="C139" s="45" t="s">
        <v>184</v>
      </c>
      <c r="D139" s="66">
        <v>38</v>
      </c>
      <c r="E139" s="67" t="s">
        <v>112</v>
      </c>
      <c r="F139" s="68">
        <v>32.8</v>
      </c>
      <c r="G139" s="59"/>
      <c r="H139" s="49"/>
      <c r="I139" s="48" t="s">
        <v>39</v>
      </c>
      <c r="J139" s="50">
        <f t="shared" si="14"/>
        <v>1</v>
      </c>
      <c r="K139" s="51" t="s">
        <v>64</v>
      </c>
      <c r="L139" s="51" t="s">
        <v>7</v>
      </c>
      <c r="M139" s="60"/>
      <c r="N139" s="59"/>
      <c r="O139" s="59"/>
      <c r="P139" s="61"/>
      <c r="Q139" s="59"/>
      <c r="R139" s="59"/>
      <c r="S139" s="61"/>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62">
        <f t="shared" si="15"/>
        <v>1246.4</v>
      </c>
      <c r="BB139" s="63">
        <f t="shared" si="16"/>
        <v>1246.4</v>
      </c>
      <c r="BC139" s="58" t="str">
        <f t="shared" si="17"/>
        <v>INR  One Thousand Two Hundred &amp; Forty Six  and Paise Forty Only</v>
      </c>
      <c r="BD139" s="64">
        <v>29</v>
      </c>
      <c r="BE139" s="64">
        <f t="shared" si="13"/>
        <v>32.8</v>
      </c>
      <c r="IE139" s="16"/>
      <c r="IF139" s="16"/>
      <c r="IG139" s="16"/>
      <c r="IH139" s="16"/>
      <c r="II139" s="16"/>
    </row>
    <row r="140" spans="1:243" s="15" customFormat="1" ht="73.5" customHeight="1">
      <c r="A140" s="26">
        <v>128</v>
      </c>
      <c r="B140" s="70" t="s">
        <v>523</v>
      </c>
      <c r="C140" s="45" t="s">
        <v>185</v>
      </c>
      <c r="D140" s="66">
        <v>38</v>
      </c>
      <c r="E140" s="67" t="s">
        <v>112</v>
      </c>
      <c r="F140" s="68">
        <v>32.8</v>
      </c>
      <c r="G140" s="59"/>
      <c r="H140" s="49"/>
      <c r="I140" s="48" t="s">
        <v>39</v>
      </c>
      <c r="J140" s="50">
        <f t="shared" si="14"/>
        <v>1</v>
      </c>
      <c r="K140" s="51" t="s">
        <v>64</v>
      </c>
      <c r="L140" s="51" t="s">
        <v>7</v>
      </c>
      <c r="M140" s="60"/>
      <c r="N140" s="59"/>
      <c r="O140" s="59"/>
      <c r="P140" s="61"/>
      <c r="Q140" s="59"/>
      <c r="R140" s="59"/>
      <c r="S140" s="61"/>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62">
        <f t="shared" si="15"/>
        <v>1246.4</v>
      </c>
      <c r="BB140" s="63">
        <f t="shared" si="16"/>
        <v>1246.4</v>
      </c>
      <c r="BC140" s="58" t="str">
        <f t="shared" si="17"/>
        <v>INR  One Thousand Two Hundred &amp; Forty Six  and Paise Forty Only</v>
      </c>
      <c r="BD140" s="64">
        <v>29</v>
      </c>
      <c r="BE140" s="64">
        <f t="shared" si="13"/>
        <v>32.8</v>
      </c>
      <c r="IE140" s="16"/>
      <c r="IF140" s="16"/>
      <c r="IG140" s="16"/>
      <c r="IH140" s="16"/>
      <c r="II140" s="16"/>
    </row>
    <row r="141" spans="1:243" s="15" customFormat="1" ht="73.5" customHeight="1">
      <c r="A141" s="26">
        <v>129</v>
      </c>
      <c r="B141" s="70" t="s">
        <v>524</v>
      </c>
      <c r="C141" s="45" t="s">
        <v>186</v>
      </c>
      <c r="D141" s="66">
        <v>38</v>
      </c>
      <c r="E141" s="67" t="s">
        <v>112</v>
      </c>
      <c r="F141" s="68">
        <v>32.8</v>
      </c>
      <c r="G141" s="59"/>
      <c r="H141" s="49"/>
      <c r="I141" s="48" t="s">
        <v>39</v>
      </c>
      <c r="J141" s="50">
        <f t="shared" si="14"/>
        <v>1</v>
      </c>
      <c r="K141" s="51" t="s">
        <v>64</v>
      </c>
      <c r="L141" s="51" t="s">
        <v>7</v>
      </c>
      <c r="M141" s="60"/>
      <c r="N141" s="59"/>
      <c r="O141" s="59"/>
      <c r="P141" s="61"/>
      <c r="Q141" s="59"/>
      <c r="R141" s="59"/>
      <c r="S141" s="61"/>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62">
        <f t="shared" si="15"/>
        <v>1246.4</v>
      </c>
      <c r="BB141" s="63">
        <f t="shared" si="16"/>
        <v>1246.4</v>
      </c>
      <c r="BC141" s="58" t="str">
        <f t="shared" si="17"/>
        <v>INR  One Thousand Two Hundred &amp; Forty Six  and Paise Forty Only</v>
      </c>
      <c r="BD141" s="64">
        <v>29</v>
      </c>
      <c r="BE141" s="64">
        <f t="shared" si="13"/>
        <v>32.8</v>
      </c>
      <c r="IE141" s="16"/>
      <c r="IF141" s="16"/>
      <c r="IG141" s="16"/>
      <c r="IH141" s="16"/>
      <c r="II141" s="16"/>
    </row>
    <row r="142" spans="1:243" s="15" customFormat="1" ht="73.5" customHeight="1">
      <c r="A142" s="26">
        <v>130</v>
      </c>
      <c r="B142" s="70" t="s">
        <v>525</v>
      </c>
      <c r="C142" s="45" t="s">
        <v>187</v>
      </c>
      <c r="D142" s="66">
        <v>4</v>
      </c>
      <c r="E142" s="67" t="s">
        <v>112</v>
      </c>
      <c r="F142" s="68">
        <v>32.8</v>
      </c>
      <c r="G142" s="59"/>
      <c r="H142" s="49"/>
      <c r="I142" s="48" t="s">
        <v>39</v>
      </c>
      <c r="J142" s="50">
        <f aca="true" t="shared" si="18" ref="J142:J148">IF(I142="Less(-)",-1,1)</f>
        <v>1</v>
      </c>
      <c r="K142" s="51" t="s">
        <v>64</v>
      </c>
      <c r="L142" s="51" t="s">
        <v>7</v>
      </c>
      <c r="M142" s="60"/>
      <c r="N142" s="59"/>
      <c r="O142" s="59"/>
      <c r="P142" s="61"/>
      <c r="Q142" s="59"/>
      <c r="R142" s="59"/>
      <c r="S142" s="61"/>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62">
        <f aca="true" t="shared" si="19" ref="BA142:BA148">total_amount_ba($B$2,$D$2,D142,F142,J142,K142,M142)</f>
        <v>131.2</v>
      </c>
      <c r="BB142" s="63">
        <f aca="true" t="shared" si="20" ref="BB142:BB148">BA142+SUM(N142:AZ142)</f>
        <v>131.2</v>
      </c>
      <c r="BC142" s="58" t="str">
        <f aca="true" t="shared" si="21" ref="BC142:BC148">SpellNumber(L142,BB142)</f>
        <v>INR  One Hundred &amp; Thirty One  and Paise Twenty Only</v>
      </c>
      <c r="BD142" s="64">
        <v>29</v>
      </c>
      <c r="BE142" s="64">
        <f t="shared" si="13"/>
        <v>32.8</v>
      </c>
      <c r="IE142" s="16"/>
      <c r="IF142" s="16"/>
      <c r="IG142" s="16"/>
      <c r="IH142" s="16"/>
      <c r="II142" s="16"/>
    </row>
    <row r="143" spans="1:243" s="15" customFormat="1" ht="114" customHeight="1">
      <c r="A143" s="26">
        <v>131</v>
      </c>
      <c r="B143" s="70" t="s">
        <v>652</v>
      </c>
      <c r="C143" s="45" t="s">
        <v>188</v>
      </c>
      <c r="D143" s="66">
        <v>287</v>
      </c>
      <c r="E143" s="67" t="s">
        <v>112</v>
      </c>
      <c r="F143" s="68">
        <v>81.45</v>
      </c>
      <c r="G143" s="59"/>
      <c r="H143" s="49"/>
      <c r="I143" s="48" t="s">
        <v>39</v>
      </c>
      <c r="J143" s="50">
        <f t="shared" si="18"/>
        <v>1</v>
      </c>
      <c r="K143" s="51" t="s">
        <v>64</v>
      </c>
      <c r="L143" s="51" t="s">
        <v>7</v>
      </c>
      <c r="M143" s="60"/>
      <c r="N143" s="59"/>
      <c r="O143" s="59"/>
      <c r="P143" s="61"/>
      <c r="Q143" s="59"/>
      <c r="R143" s="59"/>
      <c r="S143" s="61"/>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62">
        <f t="shared" si="19"/>
        <v>23376.15</v>
      </c>
      <c r="BB143" s="63">
        <f t="shared" si="20"/>
        <v>23376.15</v>
      </c>
      <c r="BC143" s="58" t="str">
        <f t="shared" si="21"/>
        <v>INR  Twenty Three Thousand Three Hundred &amp; Seventy Six  and Paise Fifteen Only</v>
      </c>
      <c r="BD143" s="64">
        <v>72</v>
      </c>
      <c r="BE143" s="64">
        <f aca="true" t="shared" si="22" ref="BE143:BE206">BD143*1.12*1.01</f>
        <v>81.45</v>
      </c>
      <c r="IE143" s="16"/>
      <c r="IF143" s="16"/>
      <c r="IG143" s="16"/>
      <c r="IH143" s="16"/>
      <c r="II143" s="16"/>
    </row>
    <row r="144" spans="1:243" s="15" customFormat="1" ht="114" customHeight="1">
      <c r="A144" s="26">
        <v>132</v>
      </c>
      <c r="B144" s="70" t="s">
        <v>653</v>
      </c>
      <c r="C144" s="45" t="s">
        <v>189</v>
      </c>
      <c r="D144" s="66">
        <v>38</v>
      </c>
      <c r="E144" s="67" t="s">
        <v>112</v>
      </c>
      <c r="F144" s="68">
        <v>81.45</v>
      </c>
      <c r="G144" s="59"/>
      <c r="H144" s="49"/>
      <c r="I144" s="48" t="s">
        <v>39</v>
      </c>
      <c r="J144" s="50">
        <f t="shared" si="18"/>
        <v>1</v>
      </c>
      <c r="K144" s="51" t="s">
        <v>64</v>
      </c>
      <c r="L144" s="51" t="s">
        <v>7</v>
      </c>
      <c r="M144" s="60"/>
      <c r="N144" s="59"/>
      <c r="O144" s="59"/>
      <c r="P144" s="61"/>
      <c r="Q144" s="59"/>
      <c r="R144" s="59"/>
      <c r="S144" s="61"/>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62">
        <f t="shared" si="19"/>
        <v>3095.1</v>
      </c>
      <c r="BB144" s="63">
        <f t="shared" si="20"/>
        <v>3095.1</v>
      </c>
      <c r="BC144" s="58" t="str">
        <f t="shared" si="21"/>
        <v>INR  Three Thousand  &amp;Ninety Five  and Paise Ten Only</v>
      </c>
      <c r="BD144" s="64">
        <v>72</v>
      </c>
      <c r="BE144" s="64">
        <f t="shared" si="22"/>
        <v>81.45</v>
      </c>
      <c r="IE144" s="16"/>
      <c r="IF144" s="16"/>
      <c r="IG144" s="16"/>
      <c r="IH144" s="16"/>
      <c r="II144" s="16"/>
    </row>
    <row r="145" spans="1:243" s="15" customFormat="1" ht="114" customHeight="1">
      <c r="A145" s="26">
        <v>133</v>
      </c>
      <c r="B145" s="70" t="s">
        <v>654</v>
      </c>
      <c r="C145" s="45" t="s">
        <v>190</v>
      </c>
      <c r="D145" s="66">
        <v>38</v>
      </c>
      <c r="E145" s="67" t="s">
        <v>112</v>
      </c>
      <c r="F145" s="68">
        <v>81.45</v>
      </c>
      <c r="G145" s="59"/>
      <c r="H145" s="49"/>
      <c r="I145" s="48" t="s">
        <v>39</v>
      </c>
      <c r="J145" s="50">
        <f t="shared" si="18"/>
        <v>1</v>
      </c>
      <c r="K145" s="51" t="s">
        <v>64</v>
      </c>
      <c r="L145" s="51" t="s">
        <v>7</v>
      </c>
      <c r="M145" s="60"/>
      <c r="N145" s="59"/>
      <c r="O145" s="59"/>
      <c r="P145" s="61"/>
      <c r="Q145" s="59"/>
      <c r="R145" s="59"/>
      <c r="S145" s="61"/>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62">
        <f t="shared" si="19"/>
        <v>3095.1</v>
      </c>
      <c r="BB145" s="63">
        <f t="shared" si="20"/>
        <v>3095.1</v>
      </c>
      <c r="BC145" s="58" t="str">
        <f t="shared" si="21"/>
        <v>INR  Three Thousand  &amp;Ninety Five  and Paise Ten Only</v>
      </c>
      <c r="BD145" s="64">
        <v>72</v>
      </c>
      <c r="BE145" s="64">
        <f t="shared" si="22"/>
        <v>81.45</v>
      </c>
      <c r="IE145" s="16"/>
      <c r="IF145" s="16"/>
      <c r="IG145" s="16"/>
      <c r="IH145" s="16"/>
      <c r="II145" s="16"/>
    </row>
    <row r="146" spans="1:243" s="15" customFormat="1" ht="114" customHeight="1">
      <c r="A146" s="26">
        <v>134</v>
      </c>
      <c r="B146" s="70" t="s">
        <v>655</v>
      </c>
      <c r="C146" s="45" t="s">
        <v>191</v>
      </c>
      <c r="D146" s="66">
        <v>38</v>
      </c>
      <c r="E146" s="67" t="s">
        <v>112</v>
      </c>
      <c r="F146" s="68">
        <v>81.45</v>
      </c>
      <c r="G146" s="59"/>
      <c r="H146" s="49"/>
      <c r="I146" s="48" t="s">
        <v>39</v>
      </c>
      <c r="J146" s="50">
        <f t="shared" si="18"/>
        <v>1</v>
      </c>
      <c r="K146" s="51" t="s">
        <v>64</v>
      </c>
      <c r="L146" s="51" t="s">
        <v>7</v>
      </c>
      <c r="M146" s="60"/>
      <c r="N146" s="59"/>
      <c r="O146" s="59"/>
      <c r="P146" s="61"/>
      <c r="Q146" s="59"/>
      <c r="R146" s="59"/>
      <c r="S146" s="61"/>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62">
        <f t="shared" si="19"/>
        <v>3095.1</v>
      </c>
      <c r="BB146" s="63">
        <f t="shared" si="20"/>
        <v>3095.1</v>
      </c>
      <c r="BC146" s="58" t="str">
        <f t="shared" si="21"/>
        <v>INR  Three Thousand  &amp;Ninety Five  and Paise Ten Only</v>
      </c>
      <c r="BD146" s="64">
        <v>72</v>
      </c>
      <c r="BE146" s="64">
        <f t="shared" si="22"/>
        <v>81.45</v>
      </c>
      <c r="IE146" s="16"/>
      <c r="IF146" s="16"/>
      <c r="IG146" s="16"/>
      <c r="IH146" s="16"/>
      <c r="II146" s="16"/>
    </row>
    <row r="147" spans="1:243" s="15" customFormat="1" ht="114" customHeight="1">
      <c r="A147" s="26">
        <v>135</v>
      </c>
      <c r="B147" s="70" t="s">
        <v>656</v>
      </c>
      <c r="C147" s="45" t="s">
        <v>192</v>
      </c>
      <c r="D147" s="66">
        <v>4</v>
      </c>
      <c r="E147" s="67" t="s">
        <v>112</v>
      </c>
      <c r="F147" s="68">
        <v>81.45</v>
      </c>
      <c r="G147" s="59"/>
      <c r="H147" s="49"/>
      <c r="I147" s="48" t="s">
        <v>39</v>
      </c>
      <c r="J147" s="50">
        <f t="shared" si="18"/>
        <v>1</v>
      </c>
      <c r="K147" s="51" t="s">
        <v>64</v>
      </c>
      <c r="L147" s="51" t="s">
        <v>7</v>
      </c>
      <c r="M147" s="60"/>
      <c r="N147" s="59"/>
      <c r="O147" s="59"/>
      <c r="P147" s="61"/>
      <c r="Q147" s="59"/>
      <c r="R147" s="59"/>
      <c r="S147" s="61"/>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62">
        <f t="shared" si="19"/>
        <v>325.8</v>
      </c>
      <c r="BB147" s="63">
        <f t="shared" si="20"/>
        <v>325.8</v>
      </c>
      <c r="BC147" s="58" t="str">
        <f t="shared" si="21"/>
        <v>INR  Three Hundred &amp; Twenty Five  and Paise Eighty Only</v>
      </c>
      <c r="BD147" s="64">
        <v>72</v>
      </c>
      <c r="BE147" s="64">
        <f t="shared" si="22"/>
        <v>81.45</v>
      </c>
      <c r="IE147" s="16"/>
      <c r="IF147" s="16"/>
      <c r="IG147" s="16"/>
      <c r="IH147" s="16"/>
      <c r="II147" s="16"/>
    </row>
    <row r="148" spans="1:243" s="15" customFormat="1" ht="72" customHeight="1">
      <c r="A148" s="26">
        <v>136</v>
      </c>
      <c r="B148" s="70" t="s">
        <v>526</v>
      </c>
      <c r="C148" s="45" t="s">
        <v>193</v>
      </c>
      <c r="D148" s="66">
        <v>295</v>
      </c>
      <c r="E148" s="67" t="s">
        <v>112</v>
      </c>
      <c r="F148" s="68">
        <v>42.99</v>
      </c>
      <c r="G148" s="59"/>
      <c r="H148" s="49"/>
      <c r="I148" s="48" t="s">
        <v>39</v>
      </c>
      <c r="J148" s="50">
        <f t="shared" si="18"/>
        <v>1</v>
      </c>
      <c r="K148" s="51" t="s">
        <v>64</v>
      </c>
      <c r="L148" s="51" t="s">
        <v>7</v>
      </c>
      <c r="M148" s="60"/>
      <c r="N148" s="59"/>
      <c r="O148" s="59"/>
      <c r="P148" s="61"/>
      <c r="Q148" s="59"/>
      <c r="R148" s="59"/>
      <c r="S148" s="61"/>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62">
        <f t="shared" si="19"/>
        <v>12682.05</v>
      </c>
      <c r="BB148" s="63">
        <f t="shared" si="20"/>
        <v>12682.05</v>
      </c>
      <c r="BC148" s="58" t="str">
        <f t="shared" si="21"/>
        <v>INR  Twelve Thousand Six Hundred &amp; Eighty Two  and Paise Five Only</v>
      </c>
      <c r="BD148" s="64">
        <v>38</v>
      </c>
      <c r="BE148" s="64">
        <f t="shared" si="22"/>
        <v>42.99</v>
      </c>
      <c r="IE148" s="16">
        <v>4</v>
      </c>
      <c r="IF148" s="16" t="s">
        <v>41</v>
      </c>
      <c r="IG148" s="16" t="s">
        <v>61</v>
      </c>
      <c r="IH148" s="16">
        <v>10</v>
      </c>
      <c r="II148" s="16" t="s">
        <v>38</v>
      </c>
    </row>
    <row r="149" spans="1:243" s="15" customFormat="1" ht="72" customHeight="1">
      <c r="A149" s="26">
        <v>137</v>
      </c>
      <c r="B149" s="70" t="s">
        <v>527</v>
      </c>
      <c r="C149" s="45" t="s">
        <v>194</v>
      </c>
      <c r="D149" s="66">
        <v>117</v>
      </c>
      <c r="E149" s="67" t="s">
        <v>112</v>
      </c>
      <c r="F149" s="68">
        <v>42.99</v>
      </c>
      <c r="G149" s="59"/>
      <c r="H149" s="49"/>
      <c r="I149" s="48" t="s">
        <v>39</v>
      </c>
      <c r="J149" s="50">
        <f aca="true" t="shared" si="23" ref="J149:J174">IF(I149="Less(-)",-1,1)</f>
        <v>1</v>
      </c>
      <c r="K149" s="51" t="s">
        <v>64</v>
      </c>
      <c r="L149" s="51" t="s">
        <v>7</v>
      </c>
      <c r="M149" s="60"/>
      <c r="N149" s="59"/>
      <c r="O149" s="59"/>
      <c r="P149" s="61"/>
      <c r="Q149" s="59"/>
      <c r="R149" s="59"/>
      <c r="S149" s="61"/>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62">
        <f aca="true" t="shared" si="24" ref="BA149:BA174">total_amount_ba($B$2,$D$2,D149,F149,J149,K149,M149)</f>
        <v>5029.83</v>
      </c>
      <c r="BB149" s="63">
        <f aca="true" t="shared" si="25" ref="BB149:BB174">BA149+SUM(N149:AZ149)</f>
        <v>5029.83</v>
      </c>
      <c r="BC149" s="58" t="str">
        <f aca="true" t="shared" si="26" ref="BC149:BC174">SpellNumber(L149,BB149)</f>
        <v>INR  Five Thousand  &amp;Twenty Nine  and Paise Eighty Three Only</v>
      </c>
      <c r="BD149" s="64">
        <v>38</v>
      </c>
      <c r="BE149" s="64">
        <f t="shared" si="22"/>
        <v>42.99</v>
      </c>
      <c r="IE149" s="16">
        <v>4</v>
      </c>
      <c r="IF149" s="16" t="s">
        <v>41</v>
      </c>
      <c r="IG149" s="16" t="s">
        <v>61</v>
      </c>
      <c r="IH149" s="16">
        <v>10</v>
      </c>
      <c r="II149" s="16" t="s">
        <v>38</v>
      </c>
    </row>
    <row r="150" spans="1:243" s="15" customFormat="1" ht="72" customHeight="1">
      <c r="A150" s="26">
        <v>138</v>
      </c>
      <c r="B150" s="70" t="s">
        <v>528</v>
      </c>
      <c r="C150" s="45" t="s">
        <v>195</v>
      </c>
      <c r="D150" s="66">
        <v>117</v>
      </c>
      <c r="E150" s="67" t="s">
        <v>112</v>
      </c>
      <c r="F150" s="68">
        <v>42.99</v>
      </c>
      <c r="G150" s="59"/>
      <c r="H150" s="49"/>
      <c r="I150" s="48" t="s">
        <v>39</v>
      </c>
      <c r="J150" s="50">
        <f t="shared" si="23"/>
        <v>1</v>
      </c>
      <c r="K150" s="51" t="s">
        <v>64</v>
      </c>
      <c r="L150" s="51" t="s">
        <v>7</v>
      </c>
      <c r="M150" s="60"/>
      <c r="N150" s="59"/>
      <c r="O150" s="59"/>
      <c r="P150" s="61"/>
      <c r="Q150" s="59"/>
      <c r="R150" s="59"/>
      <c r="S150" s="61"/>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62">
        <f t="shared" si="24"/>
        <v>5029.83</v>
      </c>
      <c r="BB150" s="63">
        <f t="shared" si="25"/>
        <v>5029.83</v>
      </c>
      <c r="BC150" s="58" t="str">
        <f t="shared" si="26"/>
        <v>INR  Five Thousand  &amp;Twenty Nine  and Paise Eighty Three Only</v>
      </c>
      <c r="BD150" s="64">
        <v>38</v>
      </c>
      <c r="BE150" s="64">
        <f t="shared" si="22"/>
        <v>42.99</v>
      </c>
      <c r="IE150" s="16">
        <v>4</v>
      </c>
      <c r="IF150" s="16" t="s">
        <v>41</v>
      </c>
      <c r="IG150" s="16" t="s">
        <v>61</v>
      </c>
      <c r="IH150" s="16">
        <v>10</v>
      </c>
      <c r="II150" s="16" t="s">
        <v>38</v>
      </c>
    </row>
    <row r="151" spans="1:243" s="15" customFormat="1" ht="72" customHeight="1">
      <c r="A151" s="26">
        <v>139</v>
      </c>
      <c r="B151" s="70" t="s">
        <v>529</v>
      </c>
      <c r="C151" s="45" t="s">
        <v>196</v>
      </c>
      <c r="D151" s="66">
        <v>117</v>
      </c>
      <c r="E151" s="67" t="s">
        <v>112</v>
      </c>
      <c r="F151" s="68">
        <v>42.99</v>
      </c>
      <c r="G151" s="59"/>
      <c r="H151" s="49"/>
      <c r="I151" s="48" t="s">
        <v>39</v>
      </c>
      <c r="J151" s="50">
        <f t="shared" si="23"/>
        <v>1</v>
      </c>
      <c r="K151" s="51" t="s">
        <v>64</v>
      </c>
      <c r="L151" s="51" t="s">
        <v>7</v>
      </c>
      <c r="M151" s="60"/>
      <c r="N151" s="59"/>
      <c r="O151" s="59"/>
      <c r="P151" s="61"/>
      <c r="Q151" s="59"/>
      <c r="R151" s="59"/>
      <c r="S151" s="61"/>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62">
        <f t="shared" si="24"/>
        <v>5029.83</v>
      </c>
      <c r="BB151" s="63">
        <f t="shared" si="25"/>
        <v>5029.83</v>
      </c>
      <c r="BC151" s="58" t="str">
        <f t="shared" si="26"/>
        <v>INR  Five Thousand  &amp;Twenty Nine  and Paise Eighty Three Only</v>
      </c>
      <c r="BD151" s="64">
        <v>38</v>
      </c>
      <c r="BE151" s="64">
        <f t="shared" si="22"/>
        <v>42.99</v>
      </c>
      <c r="IE151" s="16">
        <v>4</v>
      </c>
      <c r="IF151" s="16" t="s">
        <v>41</v>
      </c>
      <c r="IG151" s="16" t="s">
        <v>61</v>
      </c>
      <c r="IH151" s="16">
        <v>10</v>
      </c>
      <c r="II151" s="16" t="s">
        <v>38</v>
      </c>
    </row>
    <row r="152" spans="1:243" s="15" customFormat="1" ht="113.25" customHeight="1">
      <c r="A152" s="26">
        <v>140</v>
      </c>
      <c r="B152" s="70" t="s">
        <v>530</v>
      </c>
      <c r="C152" s="45" t="s">
        <v>197</v>
      </c>
      <c r="D152" s="66">
        <v>275</v>
      </c>
      <c r="E152" s="67" t="s">
        <v>112</v>
      </c>
      <c r="F152" s="68">
        <v>84.84</v>
      </c>
      <c r="G152" s="59"/>
      <c r="H152" s="49"/>
      <c r="I152" s="48" t="s">
        <v>39</v>
      </c>
      <c r="J152" s="50">
        <f t="shared" si="23"/>
        <v>1</v>
      </c>
      <c r="K152" s="51" t="s">
        <v>64</v>
      </c>
      <c r="L152" s="51" t="s">
        <v>7</v>
      </c>
      <c r="M152" s="60"/>
      <c r="N152" s="59"/>
      <c r="O152" s="59"/>
      <c r="P152" s="61"/>
      <c r="Q152" s="59"/>
      <c r="R152" s="59"/>
      <c r="S152" s="61"/>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62">
        <f t="shared" si="24"/>
        <v>23331</v>
      </c>
      <c r="BB152" s="63">
        <f t="shared" si="25"/>
        <v>23331</v>
      </c>
      <c r="BC152" s="58" t="str">
        <f t="shared" si="26"/>
        <v>INR  Twenty Three Thousand Three Hundred &amp; Thirty One  Only</v>
      </c>
      <c r="BD152" s="64">
        <v>75</v>
      </c>
      <c r="BE152" s="64">
        <f t="shared" si="22"/>
        <v>84.84</v>
      </c>
      <c r="IE152" s="16">
        <v>4</v>
      </c>
      <c r="IF152" s="16" t="s">
        <v>41</v>
      </c>
      <c r="IG152" s="16" t="s">
        <v>61</v>
      </c>
      <c r="IH152" s="16">
        <v>10</v>
      </c>
      <c r="II152" s="16" t="s">
        <v>38</v>
      </c>
    </row>
    <row r="153" spans="1:243" s="15" customFormat="1" ht="113.25" customHeight="1">
      <c r="A153" s="26">
        <v>141</v>
      </c>
      <c r="B153" s="70" t="s">
        <v>531</v>
      </c>
      <c r="C153" s="45" t="s">
        <v>198</v>
      </c>
      <c r="D153" s="66">
        <v>109</v>
      </c>
      <c r="E153" s="67" t="s">
        <v>112</v>
      </c>
      <c r="F153" s="68">
        <v>84.84</v>
      </c>
      <c r="G153" s="59"/>
      <c r="H153" s="49"/>
      <c r="I153" s="48" t="s">
        <v>39</v>
      </c>
      <c r="J153" s="50">
        <f aca="true" t="shared" si="27" ref="J153:J159">IF(I153="Less(-)",-1,1)</f>
        <v>1</v>
      </c>
      <c r="K153" s="51" t="s">
        <v>64</v>
      </c>
      <c r="L153" s="51" t="s">
        <v>7</v>
      </c>
      <c r="M153" s="60"/>
      <c r="N153" s="59"/>
      <c r="O153" s="59"/>
      <c r="P153" s="61"/>
      <c r="Q153" s="59"/>
      <c r="R153" s="59"/>
      <c r="S153" s="61"/>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62">
        <f aca="true" t="shared" si="28" ref="BA153:BA159">total_amount_ba($B$2,$D$2,D153,F153,J153,K153,M153)</f>
        <v>9247.56</v>
      </c>
      <c r="BB153" s="63">
        <f aca="true" t="shared" si="29" ref="BB153:BB159">BA153+SUM(N153:AZ153)</f>
        <v>9247.56</v>
      </c>
      <c r="BC153" s="58" t="str">
        <f aca="true" t="shared" si="30" ref="BC153:BC159">SpellNumber(L153,BB153)</f>
        <v>INR  Nine Thousand Two Hundred &amp; Forty Seven  and Paise Fifty Six Only</v>
      </c>
      <c r="BD153" s="64">
        <v>75</v>
      </c>
      <c r="BE153" s="64">
        <f t="shared" si="22"/>
        <v>84.84</v>
      </c>
      <c r="IE153" s="16">
        <v>4</v>
      </c>
      <c r="IF153" s="16" t="s">
        <v>41</v>
      </c>
      <c r="IG153" s="16" t="s">
        <v>61</v>
      </c>
      <c r="IH153" s="16">
        <v>10</v>
      </c>
      <c r="II153" s="16" t="s">
        <v>38</v>
      </c>
    </row>
    <row r="154" spans="1:243" s="15" customFormat="1" ht="113.25" customHeight="1">
      <c r="A154" s="26">
        <v>142</v>
      </c>
      <c r="B154" s="70" t="s">
        <v>532</v>
      </c>
      <c r="C154" s="45" t="s">
        <v>199</v>
      </c>
      <c r="D154" s="66">
        <v>109</v>
      </c>
      <c r="E154" s="67" t="s">
        <v>112</v>
      </c>
      <c r="F154" s="68">
        <v>84.84</v>
      </c>
      <c r="G154" s="59"/>
      <c r="H154" s="49"/>
      <c r="I154" s="48" t="s">
        <v>39</v>
      </c>
      <c r="J154" s="50">
        <f t="shared" si="27"/>
        <v>1</v>
      </c>
      <c r="K154" s="51" t="s">
        <v>64</v>
      </c>
      <c r="L154" s="51" t="s">
        <v>7</v>
      </c>
      <c r="M154" s="60"/>
      <c r="N154" s="59"/>
      <c r="O154" s="59"/>
      <c r="P154" s="61"/>
      <c r="Q154" s="59"/>
      <c r="R154" s="59"/>
      <c r="S154" s="61"/>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62">
        <f t="shared" si="28"/>
        <v>9247.56</v>
      </c>
      <c r="BB154" s="63">
        <f t="shared" si="29"/>
        <v>9247.56</v>
      </c>
      <c r="BC154" s="58" t="str">
        <f t="shared" si="30"/>
        <v>INR  Nine Thousand Two Hundred &amp; Forty Seven  and Paise Fifty Six Only</v>
      </c>
      <c r="BD154" s="64">
        <v>75</v>
      </c>
      <c r="BE154" s="64">
        <f t="shared" si="22"/>
        <v>84.84</v>
      </c>
      <c r="IE154" s="16">
        <v>4</v>
      </c>
      <c r="IF154" s="16" t="s">
        <v>41</v>
      </c>
      <c r="IG154" s="16" t="s">
        <v>61</v>
      </c>
      <c r="IH154" s="16">
        <v>10</v>
      </c>
      <c r="II154" s="16" t="s">
        <v>38</v>
      </c>
    </row>
    <row r="155" spans="1:243" s="15" customFormat="1" ht="113.25" customHeight="1">
      <c r="A155" s="26">
        <v>143</v>
      </c>
      <c r="B155" s="70" t="s">
        <v>533</v>
      </c>
      <c r="C155" s="45" t="s">
        <v>200</v>
      </c>
      <c r="D155" s="66">
        <v>109</v>
      </c>
      <c r="E155" s="67" t="s">
        <v>112</v>
      </c>
      <c r="F155" s="68">
        <v>84.84</v>
      </c>
      <c r="G155" s="59"/>
      <c r="H155" s="49"/>
      <c r="I155" s="48" t="s">
        <v>39</v>
      </c>
      <c r="J155" s="50">
        <f t="shared" si="27"/>
        <v>1</v>
      </c>
      <c r="K155" s="51" t="s">
        <v>64</v>
      </c>
      <c r="L155" s="51" t="s">
        <v>7</v>
      </c>
      <c r="M155" s="60"/>
      <c r="N155" s="59"/>
      <c r="O155" s="59"/>
      <c r="P155" s="61"/>
      <c r="Q155" s="59"/>
      <c r="R155" s="59"/>
      <c r="S155" s="61"/>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62">
        <f t="shared" si="28"/>
        <v>9247.56</v>
      </c>
      <c r="BB155" s="63">
        <f t="shared" si="29"/>
        <v>9247.56</v>
      </c>
      <c r="BC155" s="58" t="str">
        <f t="shared" si="30"/>
        <v>INR  Nine Thousand Two Hundred &amp; Forty Seven  and Paise Fifty Six Only</v>
      </c>
      <c r="BD155" s="64">
        <v>75</v>
      </c>
      <c r="BE155" s="64">
        <f t="shared" si="22"/>
        <v>84.84</v>
      </c>
      <c r="IE155" s="16">
        <v>4</v>
      </c>
      <c r="IF155" s="16" t="s">
        <v>41</v>
      </c>
      <c r="IG155" s="16" t="s">
        <v>61</v>
      </c>
      <c r="IH155" s="16">
        <v>10</v>
      </c>
      <c r="II155" s="16" t="s">
        <v>38</v>
      </c>
    </row>
    <row r="156" spans="1:243" s="15" customFormat="1" ht="280.5" customHeight="1">
      <c r="A156" s="26">
        <v>144</v>
      </c>
      <c r="B156" s="70" t="s">
        <v>537</v>
      </c>
      <c r="C156" s="45" t="s">
        <v>201</v>
      </c>
      <c r="D156" s="66">
        <v>45</v>
      </c>
      <c r="E156" s="67" t="s">
        <v>316</v>
      </c>
      <c r="F156" s="68">
        <v>2487.51</v>
      </c>
      <c r="G156" s="59"/>
      <c r="H156" s="49"/>
      <c r="I156" s="48" t="s">
        <v>39</v>
      </c>
      <c r="J156" s="50">
        <f t="shared" si="27"/>
        <v>1</v>
      </c>
      <c r="K156" s="51" t="s">
        <v>64</v>
      </c>
      <c r="L156" s="51" t="s">
        <v>7</v>
      </c>
      <c r="M156" s="60"/>
      <c r="N156" s="59"/>
      <c r="O156" s="59"/>
      <c r="P156" s="61"/>
      <c r="Q156" s="59"/>
      <c r="R156" s="59"/>
      <c r="S156" s="61"/>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62">
        <f t="shared" si="28"/>
        <v>111937.95</v>
      </c>
      <c r="BB156" s="63">
        <f t="shared" si="29"/>
        <v>111937.95</v>
      </c>
      <c r="BC156" s="58" t="str">
        <f t="shared" si="30"/>
        <v>INR  One Lakh Eleven Thousand Nine Hundred &amp; Thirty Seven  and Paise Ninety Five Only</v>
      </c>
      <c r="BD156" s="64">
        <v>2199</v>
      </c>
      <c r="BE156" s="64">
        <f t="shared" si="22"/>
        <v>2487.51</v>
      </c>
      <c r="IE156" s="16">
        <v>4</v>
      </c>
      <c r="IF156" s="16" t="s">
        <v>41</v>
      </c>
      <c r="IG156" s="16" t="s">
        <v>61</v>
      </c>
      <c r="IH156" s="16">
        <v>10</v>
      </c>
      <c r="II156" s="16" t="s">
        <v>38</v>
      </c>
    </row>
    <row r="157" spans="1:243" s="15" customFormat="1" ht="280.5" customHeight="1">
      <c r="A157" s="26">
        <v>145</v>
      </c>
      <c r="B157" s="70" t="s">
        <v>534</v>
      </c>
      <c r="C157" s="45" t="s">
        <v>202</v>
      </c>
      <c r="D157" s="66">
        <v>38</v>
      </c>
      <c r="E157" s="67" t="s">
        <v>316</v>
      </c>
      <c r="F157" s="68">
        <v>2517.36</v>
      </c>
      <c r="G157" s="59"/>
      <c r="H157" s="49"/>
      <c r="I157" s="48" t="s">
        <v>39</v>
      </c>
      <c r="J157" s="50">
        <f t="shared" si="27"/>
        <v>1</v>
      </c>
      <c r="K157" s="51" t="s">
        <v>64</v>
      </c>
      <c r="L157" s="51" t="s">
        <v>7</v>
      </c>
      <c r="M157" s="60"/>
      <c r="N157" s="59"/>
      <c r="O157" s="59"/>
      <c r="P157" s="61"/>
      <c r="Q157" s="59"/>
      <c r="R157" s="59"/>
      <c r="S157" s="61"/>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62">
        <f t="shared" si="28"/>
        <v>95659.68</v>
      </c>
      <c r="BB157" s="63">
        <f t="shared" si="29"/>
        <v>95659.68</v>
      </c>
      <c r="BC157" s="58" t="str">
        <f t="shared" si="30"/>
        <v>INR  Ninety Five Thousand Six Hundred &amp; Fifty Nine  and Paise Sixty Eight Only</v>
      </c>
      <c r="BD157" s="64">
        <v>2225.39</v>
      </c>
      <c r="BE157" s="64">
        <f t="shared" si="22"/>
        <v>2517.36</v>
      </c>
      <c r="IE157" s="16">
        <v>4</v>
      </c>
      <c r="IF157" s="16" t="s">
        <v>41</v>
      </c>
      <c r="IG157" s="16" t="s">
        <v>61</v>
      </c>
      <c r="IH157" s="16">
        <v>10</v>
      </c>
      <c r="II157" s="16" t="s">
        <v>38</v>
      </c>
    </row>
    <row r="158" spans="1:243" s="15" customFormat="1" ht="280.5" customHeight="1">
      <c r="A158" s="26">
        <v>146</v>
      </c>
      <c r="B158" s="70" t="s">
        <v>535</v>
      </c>
      <c r="C158" s="45" t="s">
        <v>203</v>
      </c>
      <c r="D158" s="66">
        <v>38</v>
      </c>
      <c r="E158" s="67" t="s">
        <v>316</v>
      </c>
      <c r="F158" s="68">
        <v>2547.56</v>
      </c>
      <c r="G158" s="59"/>
      <c r="H158" s="49"/>
      <c r="I158" s="48" t="s">
        <v>39</v>
      </c>
      <c r="J158" s="50">
        <f t="shared" si="27"/>
        <v>1</v>
      </c>
      <c r="K158" s="51" t="s">
        <v>64</v>
      </c>
      <c r="L158" s="51" t="s">
        <v>7</v>
      </c>
      <c r="M158" s="60"/>
      <c r="N158" s="59"/>
      <c r="O158" s="59"/>
      <c r="P158" s="61"/>
      <c r="Q158" s="59"/>
      <c r="R158" s="59"/>
      <c r="S158" s="61"/>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62">
        <f t="shared" si="28"/>
        <v>96807.28</v>
      </c>
      <c r="BB158" s="63">
        <f t="shared" si="29"/>
        <v>96807.28</v>
      </c>
      <c r="BC158" s="58" t="str">
        <f t="shared" si="30"/>
        <v>INR  Ninety Six Thousand Eight Hundred &amp; Seven  and Paise Twenty Eight Only</v>
      </c>
      <c r="BD158" s="64">
        <v>2252.09</v>
      </c>
      <c r="BE158" s="64">
        <f t="shared" si="22"/>
        <v>2547.56</v>
      </c>
      <c r="IE158" s="16">
        <v>4</v>
      </c>
      <c r="IF158" s="16" t="s">
        <v>41</v>
      </c>
      <c r="IG158" s="16" t="s">
        <v>61</v>
      </c>
      <c r="IH158" s="16">
        <v>10</v>
      </c>
      <c r="II158" s="16" t="s">
        <v>38</v>
      </c>
    </row>
    <row r="159" spans="1:243" s="15" customFormat="1" ht="280.5" customHeight="1">
      <c r="A159" s="26">
        <v>147</v>
      </c>
      <c r="B159" s="70" t="s">
        <v>536</v>
      </c>
      <c r="C159" s="45" t="s">
        <v>204</v>
      </c>
      <c r="D159" s="66">
        <v>38</v>
      </c>
      <c r="E159" s="67" t="s">
        <v>316</v>
      </c>
      <c r="F159" s="68">
        <v>2578.14</v>
      </c>
      <c r="G159" s="59"/>
      <c r="H159" s="49"/>
      <c r="I159" s="48" t="s">
        <v>39</v>
      </c>
      <c r="J159" s="50">
        <f t="shared" si="27"/>
        <v>1</v>
      </c>
      <c r="K159" s="51" t="s">
        <v>64</v>
      </c>
      <c r="L159" s="51" t="s">
        <v>7</v>
      </c>
      <c r="M159" s="60"/>
      <c r="N159" s="59"/>
      <c r="O159" s="59"/>
      <c r="P159" s="61"/>
      <c r="Q159" s="59"/>
      <c r="R159" s="59"/>
      <c r="S159" s="61"/>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62">
        <f t="shared" si="28"/>
        <v>97969.32</v>
      </c>
      <c r="BB159" s="63">
        <f t="shared" si="29"/>
        <v>97969.32</v>
      </c>
      <c r="BC159" s="58" t="str">
        <f t="shared" si="30"/>
        <v>INR  Ninety Seven Thousand Nine Hundred &amp; Sixty Nine  and Paise Thirty Two Only</v>
      </c>
      <c r="BD159" s="64">
        <v>2279.12</v>
      </c>
      <c r="BE159" s="64">
        <f t="shared" si="22"/>
        <v>2578.14</v>
      </c>
      <c r="IE159" s="16">
        <v>4</v>
      </c>
      <c r="IF159" s="16" t="s">
        <v>41</v>
      </c>
      <c r="IG159" s="16" t="s">
        <v>61</v>
      </c>
      <c r="IH159" s="16">
        <v>10</v>
      </c>
      <c r="II159" s="16" t="s">
        <v>38</v>
      </c>
    </row>
    <row r="160" spans="1:243" s="15" customFormat="1" ht="186" customHeight="1">
      <c r="A160" s="26">
        <v>148</v>
      </c>
      <c r="B160" s="70" t="s">
        <v>538</v>
      </c>
      <c r="C160" s="45" t="s">
        <v>205</v>
      </c>
      <c r="D160" s="66">
        <v>36</v>
      </c>
      <c r="E160" s="67" t="s">
        <v>231</v>
      </c>
      <c r="F160" s="68">
        <v>246.6</v>
      </c>
      <c r="G160" s="59"/>
      <c r="H160" s="49"/>
      <c r="I160" s="48" t="s">
        <v>39</v>
      </c>
      <c r="J160" s="50">
        <f t="shared" si="23"/>
        <v>1</v>
      </c>
      <c r="K160" s="51" t="s">
        <v>64</v>
      </c>
      <c r="L160" s="51" t="s">
        <v>7</v>
      </c>
      <c r="M160" s="60"/>
      <c r="N160" s="59"/>
      <c r="O160" s="59"/>
      <c r="P160" s="61"/>
      <c r="Q160" s="59"/>
      <c r="R160" s="59"/>
      <c r="S160" s="61"/>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62">
        <f t="shared" si="24"/>
        <v>8877.6</v>
      </c>
      <c r="BB160" s="63">
        <f t="shared" si="25"/>
        <v>8877.6</v>
      </c>
      <c r="BC160" s="58" t="str">
        <f t="shared" si="26"/>
        <v>INR  Eight Thousand Eight Hundred &amp; Seventy Seven  and Paise Sixty Only</v>
      </c>
      <c r="BD160" s="64">
        <v>218</v>
      </c>
      <c r="BE160" s="64">
        <f t="shared" si="22"/>
        <v>246.6</v>
      </c>
      <c r="IE160" s="16">
        <v>4</v>
      </c>
      <c r="IF160" s="16" t="s">
        <v>41</v>
      </c>
      <c r="IG160" s="16" t="s">
        <v>61</v>
      </c>
      <c r="IH160" s="16">
        <v>10</v>
      </c>
      <c r="II160" s="16" t="s">
        <v>38</v>
      </c>
    </row>
    <row r="161" spans="1:243" s="15" customFormat="1" ht="185.25" customHeight="1">
      <c r="A161" s="26">
        <v>149</v>
      </c>
      <c r="B161" s="70" t="s">
        <v>539</v>
      </c>
      <c r="C161" s="45" t="s">
        <v>206</v>
      </c>
      <c r="D161" s="66">
        <v>93</v>
      </c>
      <c r="E161" s="67" t="s">
        <v>231</v>
      </c>
      <c r="F161" s="68">
        <v>220.58</v>
      </c>
      <c r="G161" s="59"/>
      <c r="H161" s="49"/>
      <c r="I161" s="48" t="s">
        <v>39</v>
      </c>
      <c r="J161" s="50">
        <f t="shared" si="23"/>
        <v>1</v>
      </c>
      <c r="K161" s="51" t="s">
        <v>64</v>
      </c>
      <c r="L161" s="51" t="s">
        <v>7</v>
      </c>
      <c r="M161" s="60"/>
      <c r="N161" s="59"/>
      <c r="O161" s="59"/>
      <c r="P161" s="61"/>
      <c r="Q161" s="59"/>
      <c r="R161" s="59"/>
      <c r="S161" s="61"/>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62">
        <f t="shared" si="24"/>
        <v>20513.94</v>
      </c>
      <c r="BB161" s="63">
        <f t="shared" si="25"/>
        <v>20513.94</v>
      </c>
      <c r="BC161" s="58" t="str">
        <f t="shared" si="26"/>
        <v>INR  Twenty Thousand Five Hundred &amp; Thirteen  and Paise Ninety Four Only</v>
      </c>
      <c r="BD161" s="64">
        <v>195</v>
      </c>
      <c r="BE161" s="64">
        <f t="shared" si="22"/>
        <v>220.58</v>
      </c>
      <c r="IE161" s="16">
        <v>4</v>
      </c>
      <c r="IF161" s="16" t="s">
        <v>41</v>
      </c>
      <c r="IG161" s="16" t="s">
        <v>61</v>
      </c>
      <c r="IH161" s="16">
        <v>10</v>
      </c>
      <c r="II161" s="16" t="s">
        <v>38</v>
      </c>
    </row>
    <row r="162" spans="1:243" s="15" customFormat="1" ht="185.25" customHeight="1">
      <c r="A162" s="26">
        <v>150</v>
      </c>
      <c r="B162" s="70" t="s">
        <v>541</v>
      </c>
      <c r="C162" s="45" t="s">
        <v>207</v>
      </c>
      <c r="D162" s="66">
        <v>18</v>
      </c>
      <c r="E162" s="67" t="s">
        <v>231</v>
      </c>
      <c r="F162" s="68">
        <v>351.8</v>
      </c>
      <c r="G162" s="59"/>
      <c r="H162" s="49"/>
      <c r="I162" s="48" t="s">
        <v>39</v>
      </c>
      <c r="J162" s="50">
        <f t="shared" si="23"/>
        <v>1</v>
      </c>
      <c r="K162" s="51" t="s">
        <v>64</v>
      </c>
      <c r="L162" s="51" t="s">
        <v>7</v>
      </c>
      <c r="M162" s="60"/>
      <c r="N162" s="59"/>
      <c r="O162" s="59"/>
      <c r="P162" s="61"/>
      <c r="Q162" s="59"/>
      <c r="R162" s="59"/>
      <c r="S162" s="61"/>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62">
        <f t="shared" si="24"/>
        <v>6332.4</v>
      </c>
      <c r="BB162" s="63">
        <f t="shared" si="25"/>
        <v>6332.4</v>
      </c>
      <c r="BC162" s="58" t="str">
        <f t="shared" si="26"/>
        <v>INR  Six Thousand Three Hundred &amp; Thirty Two  and Paise Forty Only</v>
      </c>
      <c r="BD162" s="64">
        <v>311</v>
      </c>
      <c r="BE162" s="64">
        <f t="shared" si="22"/>
        <v>351.8</v>
      </c>
      <c r="IE162" s="16">
        <v>4</v>
      </c>
      <c r="IF162" s="16" t="s">
        <v>41</v>
      </c>
      <c r="IG162" s="16" t="s">
        <v>61</v>
      </c>
      <c r="IH162" s="16">
        <v>10</v>
      </c>
      <c r="II162" s="16" t="s">
        <v>38</v>
      </c>
    </row>
    <row r="163" spans="1:243" s="15" customFormat="1" ht="186.75" customHeight="1">
      <c r="A163" s="26">
        <v>151</v>
      </c>
      <c r="B163" s="70" t="s">
        <v>540</v>
      </c>
      <c r="C163" s="45" t="s">
        <v>208</v>
      </c>
      <c r="D163" s="66">
        <v>48</v>
      </c>
      <c r="E163" s="67" t="s">
        <v>231</v>
      </c>
      <c r="F163" s="68">
        <v>305.42</v>
      </c>
      <c r="G163" s="59"/>
      <c r="H163" s="49"/>
      <c r="I163" s="48" t="s">
        <v>39</v>
      </c>
      <c r="J163" s="50">
        <f t="shared" si="23"/>
        <v>1</v>
      </c>
      <c r="K163" s="51" t="s">
        <v>64</v>
      </c>
      <c r="L163" s="51" t="s">
        <v>7</v>
      </c>
      <c r="M163" s="60"/>
      <c r="N163" s="59"/>
      <c r="O163" s="59"/>
      <c r="P163" s="61"/>
      <c r="Q163" s="59"/>
      <c r="R163" s="59"/>
      <c r="S163" s="61"/>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62">
        <f t="shared" si="24"/>
        <v>14660.16</v>
      </c>
      <c r="BB163" s="63">
        <f t="shared" si="25"/>
        <v>14660.16</v>
      </c>
      <c r="BC163" s="58" t="str">
        <f t="shared" si="26"/>
        <v>INR  Fourteen Thousand Six Hundred &amp; Sixty  and Paise Sixteen Only</v>
      </c>
      <c r="BD163" s="64">
        <v>270</v>
      </c>
      <c r="BE163" s="64">
        <f t="shared" si="22"/>
        <v>305.42</v>
      </c>
      <c r="IE163" s="16">
        <v>4</v>
      </c>
      <c r="IF163" s="16" t="s">
        <v>41</v>
      </c>
      <c r="IG163" s="16" t="s">
        <v>61</v>
      </c>
      <c r="IH163" s="16">
        <v>10</v>
      </c>
      <c r="II163" s="16" t="s">
        <v>38</v>
      </c>
    </row>
    <row r="164" spans="1:243" s="15" customFormat="1" ht="184.5" customHeight="1">
      <c r="A164" s="26">
        <v>152</v>
      </c>
      <c r="B164" s="70" t="s">
        <v>542</v>
      </c>
      <c r="C164" s="45" t="s">
        <v>209</v>
      </c>
      <c r="D164" s="66">
        <v>80</v>
      </c>
      <c r="E164" s="67" t="s">
        <v>231</v>
      </c>
      <c r="F164" s="68">
        <v>132.35</v>
      </c>
      <c r="G164" s="59"/>
      <c r="H164" s="49"/>
      <c r="I164" s="48" t="s">
        <v>39</v>
      </c>
      <c r="J164" s="50">
        <f>IF(I164="Less(-)",-1,1)</f>
        <v>1</v>
      </c>
      <c r="K164" s="51" t="s">
        <v>64</v>
      </c>
      <c r="L164" s="51" t="s">
        <v>7</v>
      </c>
      <c r="M164" s="60"/>
      <c r="N164" s="59"/>
      <c r="O164" s="59"/>
      <c r="P164" s="61"/>
      <c r="Q164" s="59"/>
      <c r="R164" s="59"/>
      <c r="S164" s="61"/>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62">
        <f>total_amount_ba($B$2,$D$2,D164,F164,J164,K164,M164)</f>
        <v>10588</v>
      </c>
      <c r="BB164" s="63">
        <f>BA164+SUM(N164:AZ164)</f>
        <v>10588</v>
      </c>
      <c r="BC164" s="58" t="str">
        <f>SpellNumber(L164,BB164)</f>
        <v>INR  Ten Thousand Five Hundred &amp; Eighty Eight  Only</v>
      </c>
      <c r="BD164" s="64">
        <v>117</v>
      </c>
      <c r="BE164" s="64">
        <f t="shared" si="22"/>
        <v>132.35</v>
      </c>
      <c r="IE164" s="16">
        <v>4</v>
      </c>
      <c r="IF164" s="16" t="s">
        <v>41</v>
      </c>
      <c r="IG164" s="16" t="s">
        <v>61</v>
      </c>
      <c r="IH164" s="16">
        <v>10</v>
      </c>
      <c r="II164" s="16" t="s">
        <v>38</v>
      </c>
    </row>
    <row r="165" spans="1:243" s="15" customFormat="1" ht="186.75" customHeight="1">
      <c r="A165" s="26">
        <v>153</v>
      </c>
      <c r="B165" s="70" t="s">
        <v>543</v>
      </c>
      <c r="C165" s="45" t="s">
        <v>210</v>
      </c>
      <c r="D165" s="66">
        <v>45</v>
      </c>
      <c r="E165" s="67" t="s">
        <v>231</v>
      </c>
      <c r="F165" s="68">
        <v>134.61</v>
      </c>
      <c r="G165" s="59"/>
      <c r="H165" s="49"/>
      <c r="I165" s="48" t="s">
        <v>39</v>
      </c>
      <c r="J165" s="50">
        <f>IF(I165="Less(-)",-1,1)</f>
        <v>1</v>
      </c>
      <c r="K165" s="51" t="s">
        <v>64</v>
      </c>
      <c r="L165" s="51" t="s">
        <v>7</v>
      </c>
      <c r="M165" s="60"/>
      <c r="N165" s="59"/>
      <c r="O165" s="59"/>
      <c r="P165" s="61"/>
      <c r="Q165" s="59"/>
      <c r="R165" s="59"/>
      <c r="S165" s="61"/>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62">
        <f>total_amount_ba($B$2,$D$2,D165,F165,J165,K165,M165)</f>
        <v>6057.45</v>
      </c>
      <c r="BB165" s="63">
        <f>BA165+SUM(N165:AZ165)</f>
        <v>6057.45</v>
      </c>
      <c r="BC165" s="58" t="str">
        <f>SpellNumber(L165,BB165)</f>
        <v>INR  Six Thousand  &amp;Fifty Seven  and Paise Forty Five Only</v>
      </c>
      <c r="BD165" s="64">
        <v>119</v>
      </c>
      <c r="BE165" s="64">
        <f t="shared" si="22"/>
        <v>134.61</v>
      </c>
      <c r="IE165" s="16">
        <v>4</v>
      </c>
      <c r="IF165" s="16" t="s">
        <v>41</v>
      </c>
      <c r="IG165" s="16" t="s">
        <v>61</v>
      </c>
      <c r="IH165" s="16">
        <v>10</v>
      </c>
      <c r="II165" s="16" t="s">
        <v>38</v>
      </c>
    </row>
    <row r="166" spans="1:243" s="15" customFormat="1" ht="186" customHeight="1">
      <c r="A166" s="26">
        <v>154</v>
      </c>
      <c r="B166" s="70" t="s">
        <v>544</v>
      </c>
      <c r="C166" s="45" t="s">
        <v>211</v>
      </c>
      <c r="D166" s="66">
        <v>45</v>
      </c>
      <c r="E166" s="67" t="s">
        <v>231</v>
      </c>
      <c r="F166" s="68">
        <v>167.42</v>
      </c>
      <c r="G166" s="59"/>
      <c r="H166" s="49"/>
      <c r="I166" s="48" t="s">
        <v>39</v>
      </c>
      <c r="J166" s="50">
        <f t="shared" si="23"/>
        <v>1</v>
      </c>
      <c r="K166" s="51" t="s">
        <v>64</v>
      </c>
      <c r="L166" s="51" t="s">
        <v>7</v>
      </c>
      <c r="M166" s="60"/>
      <c r="N166" s="59"/>
      <c r="O166" s="59"/>
      <c r="P166" s="61"/>
      <c r="Q166" s="59"/>
      <c r="R166" s="59"/>
      <c r="S166" s="61"/>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62">
        <f t="shared" si="24"/>
        <v>7533.9</v>
      </c>
      <c r="BB166" s="63">
        <f t="shared" si="25"/>
        <v>7533.9</v>
      </c>
      <c r="BC166" s="58" t="str">
        <f t="shared" si="26"/>
        <v>INR  Seven Thousand Five Hundred &amp; Thirty Three  and Paise Ninety Only</v>
      </c>
      <c r="BD166" s="64">
        <v>148</v>
      </c>
      <c r="BE166" s="64">
        <f t="shared" si="22"/>
        <v>167.42</v>
      </c>
      <c r="IE166" s="16">
        <v>4</v>
      </c>
      <c r="IF166" s="16" t="s">
        <v>41</v>
      </c>
      <c r="IG166" s="16" t="s">
        <v>61</v>
      </c>
      <c r="IH166" s="16">
        <v>10</v>
      </c>
      <c r="II166" s="16" t="s">
        <v>38</v>
      </c>
    </row>
    <row r="167" spans="1:243" s="15" customFormat="1" ht="185.25" customHeight="1">
      <c r="A167" s="26">
        <v>155</v>
      </c>
      <c r="B167" s="70" t="s">
        <v>545</v>
      </c>
      <c r="C167" s="45" t="s">
        <v>212</v>
      </c>
      <c r="D167" s="66">
        <v>77</v>
      </c>
      <c r="E167" s="67" t="s">
        <v>231</v>
      </c>
      <c r="F167" s="68">
        <v>207.01</v>
      </c>
      <c r="G167" s="59"/>
      <c r="H167" s="49"/>
      <c r="I167" s="48" t="s">
        <v>39</v>
      </c>
      <c r="J167" s="50">
        <f t="shared" si="23"/>
        <v>1</v>
      </c>
      <c r="K167" s="51" t="s">
        <v>64</v>
      </c>
      <c r="L167" s="51" t="s">
        <v>7</v>
      </c>
      <c r="M167" s="60"/>
      <c r="N167" s="59"/>
      <c r="O167" s="59"/>
      <c r="P167" s="61"/>
      <c r="Q167" s="59"/>
      <c r="R167" s="59"/>
      <c r="S167" s="61"/>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62">
        <f t="shared" si="24"/>
        <v>15939.77</v>
      </c>
      <c r="BB167" s="63">
        <f t="shared" si="25"/>
        <v>15939.77</v>
      </c>
      <c r="BC167" s="58" t="str">
        <f t="shared" si="26"/>
        <v>INR  Fifteen Thousand Nine Hundred &amp; Thirty Nine  and Paise Seventy Seven Only</v>
      </c>
      <c r="BD167" s="64">
        <v>183</v>
      </c>
      <c r="BE167" s="64">
        <f t="shared" si="22"/>
        <v>207.01</v>
      </c>
      <c r="IE167" s="16">
        <v>4</v>
      </c>
      <c r="IF167" s="16" t="s">
        <v>41</v>
      </c>
      <c r="IG167" s="16" t="s">
        <v>61</v>
      </c>
      <c r="IH167" s="16">
        <v>10</v>
      </c>
      <c r="II167" s="16" t="s">
        <v>38</v>
      </c>
    </row>
    <row r="168" spans="1:243" s="15" customFormat="1" ht="183.75" customHeight="1">
      <c r="A168" s="26">
        <v>156</v>
      </c>
      <c r="B168" s="70" t="s">
        <v>546</v>
      </c>
      <c r="C168" s="45" t="s">
        <v>213</v>
      </c>
      <c r="D168" s="66">
        <v>22</v>
      </c>
      <c r="E168" s="67" t="s">
        <v>231</v>
      </c>
      <c r="F168" s="68">
        <v>744.33</v>
      </c>
      <c r="G168" s="59"/>
      <c r="H168" s="49"/>
      <c r="I168" s="48" t="s">
        <v>39</v>
      </c>
      <c r="J168" s="50">
        <f t="shared" si="23"/>
        <v>1</v>
      </c>
      <c r="K168" s="51" t="s">
        <v>64</v>
      </c>
      <c r="L168" s="51" t="s">
        <v>7</v>
      </c>
      <c r="M168" s="60"/>
      <c r="N168" s="59"/>
      <c r="O168" s="59"/>
      <c r="P168" s="61"/>
      <c r="Q168" s="59"/>
      <c r="R168" s="59"/>
      <c r="S168" s="61"/>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62">
        <f t="shared" si="24"/>
        <v>16375.26</v>
      </c>
      <c r="BB168" s="63">
        <f t="shared" si="25"/>
        <v>16375.26</v>
      </c>
      <c r="BC168" s="58" t="str">
        <f t="shared" si="26"/>
        <v>INR  Sixteen Thousand Three Hundred &amp; Seventy Five  and Paise Twenty Six Only</v>
      </c>
      <c r="BD168" s="64">
        <v>658</v>
      </c>
      <c r="BE168" s="64">
        <f t="shared" si="22"/>
        <v>744.33</v>
      </c>
      <c r="IE168" s="16">
        <v>4</v>
      </c>
      <c r="IF168" s="16" t="s">
        <v>41</v>
      </c>
      <c r="IG168" s="16" t="s">
        <v>61</v>
      </c>
      <c r="IH168" s="16">
        <v>10</v>
      </c>
      <c r="II168" s="16" t="s">
        <v>38</v>
      </c>
    </row>
    <row r="169" spans="1:243" s="15" customFormat="1" ht="186" customHeight="1">
      <c r="A169" s="26">
        <v>157</v>
      </c>
      <c r="B169" s="70" t="s">
        <v>547</v>
      </c>
      <c r="C169" s="45" t="s">
        <v>214</v>
      </c>
      <c r="D169" s="66">
        <v>177</v>
      </c>
      <c r="E169" s="67" t="s">
        <v>231</v>
      </c>
      <c r="F169" s="68">
        <v>297.51</v>
      </c>
      <c r="G169" s="59"/>
      <c r="H169" s="49"/>
      <c r="I169" s="48" t="s">
        <v>39</v>
      </c>
      <c r="J169" s="50">
        <f>IF(I169="Less(-)",-1,1)</f>
        <v>1</v>
      </c>
      <c r="K169" s="51" t="s">
        <v>64</v>
      </c>
      <c r="L169" s="51" t="s">
        <v>7</v>
      </c>
      <c r="M169" s="60"/>
      <c r="N169" s="59"/>
      <c r="O169" s="59"/>
      <c r="P169" s="61"/>
      <c r="Q169" s="59"/>
      <c r="R169" s="59"/>
      <c r="S169" s="61"/>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62">
        <f>total_amount_ba($B$2,$D$2,D169,F169,J169,K169,M169)</f>
        <v>52659.27</v>
      </c>
      <c r="BB169" s="63">
        <f>BA169+SUM(N169:AZ169)</f>
        <v>52659.27</v>
      </c>
      <c r="BC169" s="58" t="str">
        <f>SpellNumber(L169,BB169)</f>
        <v>INR  Fifty Two Thousand Six Hundred &amp; Fifty Nine  and Paise Twenty Seven Only</v>
      </c>
      <c r="BD169" s="64">
        <v>263</v>
      </c>
      <c r="BE169" s="64">
        <f t="shared" si="22"/>
        <v>297.51</v>
      </c>
      <c r="IE169" s="16">
        <v>4</v>
      </c>
      <c r="IF169" s="16" t="s">
        <v>41</v>
      </c>
      <c r="IG169" s="16" t="s">
        <v>61</v>
      </c>
      <c r="IH169" s="16">
        <v>10</v>
      </c>
      <c r="II169" s="16" t="s">
        <v>38</v>
      </c>
    </row>
    <row r="170" spans="1:243" s="15" customFormat="1" ht="41.25" customHeight="1">
      <c r="A170" s="26">
        <v>158</v>
      </c>
      <c r="B170" s="70" t="s">
        <v>548</v>
      </c>
      <c r="C170" s="45" t="s">
        <v>215</v>
      </c>
      <c r="D170" s="66">
        <v>236</v>
      </c>
      <c r="E170" s="67" t="s">
        <v>233</v>
      </c>
      <c r="F170" s="68">
        <v>15.84</v>
      </c>
      <c r="G170" s="59"/>
      <c r="H170" s="49"/>
      <c r="I170" s="48" t="s">
        <v>39</v>
      </c>
      <c r="J170" s="50">
        <f t="shared" si="23"/>
        <v>1</v>
      </c>
      <c r="K170" s="51" t="s">
        <v>64</v>
      </c>
      <c r="L170" s="51" t="s">
        <v>7</v>
      </c>
      <c r="M170" s="60"/>
      <c r="N170" s="59"/>
      <c r="O170" s="59"/>
      <c r="P170" s="61"/>
      <c r="Q170" s="59"/>
      <c r="R170" s="59"/>
      <c r="S170" s="61"/>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62">
        <f t="shared" si="24"/>
        <v>3738.24</v>
      </c>
      <c r="BB170" s="63">
        <f t="shared" si="25"/>
        <v>3738.24</v>
      </c>
      <c r="BC170" s="58" t="str">
        <f t="shared" si="26"/>
        <v>INR  Three Thousand Seven Hundred &amp; Thirty Eight  and Paise Twenty Four Only</v>
      </c>
      <c r="BD170" s="64">
        <v>14</v>
      </c>
      <c r="BE170" s="64">
        <f t="shared" si="22"/>
        <v>15.84</v>
      </c>
      <c r="IE170" s="16">
        <v>4</v>
      </c>
      <c r="IF170" s="16" t="s">
        <v>41</v>
      </c>
      <c r="IG170" s="16" t="s">
        <v>61</v>
      </c>
      <c r="IH170" s="16">
        <v>10</v>
      </c>
      <c r="II170" s="16" t="s">
        <v>38</v>
      </c>
    </row>
    <row r="171" spans="1:243" s="15" customFormat="1" ht="54.75" customHeight="1">
      <c r="A171" s="26">
        <v>159</v>
      </c>
      <c r="B171" s="70" t="s">
        <v>549</v>
      </c>
      <c r="C171" s="45" t="s">
        <v>216</v>
      </c>
      <c r="D171" s="66">
        <v>230</v>
      </c>
      <c r="E171" s="67" t="s">
        <v>231</v>
      </c>
      <c r="F171" s="68">
        <v>16.97</v>
      </c>
      <c r="G171" s="59"/>
      <c r="H171" s="49"/>
      <c r="I171" s="48" t="s">
        <v>39</v>
      </c>
      <c r="J171" s="50">
        <f t="shared" si="23"/>
        <v>1</v>
      </c>
      <c r="K171" s="51" t="s">
        <v>64</v>
      </c>
      <c r="L171" s="51" t="s">
        <v>7</v>
      </c>
      <c r="M171" s="60"/>
      <c r="N171" s="59"/>
      <c r="O171" s="59"/>
      <c r="P171" s="61"/>
      <c r="Q171" s="59"/>
      <c r="R171" s="59"/>
      <c r="S171" s="61"/>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62">
        <f t="shared" si="24"/>
        <v>3903.1</v>
      </c>
      <c r="BB171" s="63">
        <f t="shared" si="25"/>
        <v>3903.1</v>
      </c>
      <c r="BC171" s="58" t="str">
        <f t="shared" si="26"/>
        <v>INR  Three Thousand Nine Hundred &amp; Three  and Paise Ten Only</v>
      </c>
      <c r="BD171" s="64">
        <v>15</v>
      </c>
      <c r="BE171" s="64">
        <f t="shared" si="22"/>
        <v>16.97</v>
      </c>
      <c r="IE171" s="16">
        <v>4</v>
      </c>
      <c r="IF171" s="16" t="s">
        <v>41</v>
      </c>
      <c r="IG171" s="16" t="s">
        <v>61</v>
      </c>
      <c r="IH171" s="16">
        <v>10</v>
      </c>
      <c r="II171" s="16" t="s">
        <v>38</v>
      </c>
    </row>
    <row r="172" spans="1:243" s="15" customFormat="1" ht="368.25" customHeight="1">
      <c r="A172" s="26">
        <v>160</v>
      </c>
      <c r="B172" s="70" t="s">
        <v>550</v>
      </c>
      <c r="C172" s="45" t="s">
        <v>217</v>
      </c>
      <c r="D172" s="66">
        <v>44</v>
      </c>
      <c r="E172" s="67" t="s">
        <v>230</v>
      </c>
      <c r="F172" s="68">
        <v>787.32</v>
      </c>
      <c r="G172" s="59"/>
      <c r="H172" s="49"/>
      <c r="I172" s="48" t="s">
        <v>39</v>
      </c>
      <c r="J172" s="50">
        <f t="shared" si="23"/>
        <v>1</v>
      </c>
      <c r="K172" s="51" t="s">
        <v>64</v>
      </c>
      <c r="L172" s="51" t="s">
        <v>7</v>
      </c>
      <c r="M172" s="60"/>
      <c r="N172" s="59"/>
      <c r="O172" s="59"/>
      <c r="P172" s="61"/>
      <c r="Q172" s="59"/>
      <c r="R172" s="59"/>
      <c r="S172" s="61"/>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62">
        <f t="shared" si="24"/>
        <v>34642.08</v>
      </c>
      <c r="BB172" s="63">
        <f t="shared" si="25"/>
        <v>34642.08</v>
      </c>
      <c r="BC172" s="58" t="str">
        <f t="shared" si="26"/>
        <v>INR  Thirty Four Thousand Six Hundred &amp; Forty Two  and Paise Eight Only</v>
      </c>
      <c r="BD172" s="64">
        <v>696</v>
      </c>
      <c r="BE172" s="64">
        <f t="shared" si="22"/>
        <v>787.32</v>
      </c>
      <c r="IE172" s="16">
        <v>4</v>
      </c>
      <c r="IF172" s="16" t="s">
        <v>41</v>
      </c>
      <c r="IG172" s="16" t="s">
        <v>61</v>
      </c>
      <c r="IH172" s="16">
        <v>10</v>
      </c>
      <c r="II172" s="16" t="s">
        <v>38</v>
      </c>
    </row>
    <row r="173" spans="1:243" s="15" customFormat="1" ht="364.5" customHeight="1">
      <c r="A173" s="26">
        <v>161</v>
      </c>
      <c r="B173" s="70" t="s">
        <v>551</v>
      </c>
      <c r="C173" s="45" t="s">
        <v>218</v>
      </c>
      <c r="D173" s="66">
        <v>27</v>
      </c>
      <c r="E173" s="67" t="s">
        <v>230</v>
      </c>
      <c r="F173" s="68">
        <v>1064.46</v>
      </c>
      <c r="G173" s="59"/>
      <c r="H173" s="49"/>
      <c r="I173" s="48" t="s">
        <v>39</v>
      </c>
      <c r="J173" s="50">
        <f t="shared" si="23"/>
        <v>1</v>
      </c>
      <c r="K173" s="51" t="s">
        <v>64</v>
      </c>
      <c r="L173" s="51" t="s">
        <v>7</v>
      </c>
      <c r="M173" s="60"/>
      <c r="N173" s="59"/>
      <c r="O173" s="59"/>
      <c r="P173" s="61"/>
      <c r="Q173" s="59"/>
      <c r="R173" s="59"/>
      <c r="S173" s="61"/>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62">
        <f t="shared" si="24"/>
        <v>28740.42</v>
      </c>
      <c r="BB173" s="63">
        <f t="shared" si="25"/>
        <v>28740.42</v>
      </c>
      <c r="BC173" s="58" t="str">
        <f t="shared" si="26"/>
        <v>INR  Twenty Eight Thousand Seven Hundred &amp; Forty  and Paise Forty Two Only</v>
      </c>
      <c r="BD173" s="64">
        <v>941</v>
      </c>
      <c r="BE173" s="64">
        <f t="shared" si="22"/>
        <v>1064.46</v>
      </c>
      <c r="IE173" s="16">
        <v>4</v>
      </c>
      <c r="IF173" s="16" t="s">
        <v>41</v>
      </c>
      <c r="IG173" s="16" t="s">
        <v>61</v>
      </c>
      <c r="IH173" s="16">
        <v>10</v>
      </c>
      <c r="II173" s="16" t="s">
        <v>38</v>
      </c>
    </row>
    <row r="174" spans="1:243" s="15" customFormat="1" ht="367.5" customHeight="1">
      <c r="A174" s="26">
        <v>162</v>
      </c>
      <c r="B174" s="70" t="s">
        <v>552</v>
      </c>
      <c r="C174" s="45" t="s">
        <v>219</v>
      </c>
      <c r="D174" s="66">
        <v>5</v>
      </c>
      <c r="E174" s="67" t="s">
        <v>230</v>
      </c>
      <c r="F174" s="68">
        <v>825.78</v>
      </c>
      <c r="G174" s="59"/>
      <c r="H174" s="49"/>
      <c r="I174" s="48" t="s">
        <v>39</v>
      </c>
      <c r="J174" s="50">
        <f t="shared" si="23"/>
        <v>1</v>
      </c>
      <c r="K174" s="51" t="s">
        <v>64</v>
      </c>
      <c r="L174" s="51" t="s">
        <v>7</v>
      </c>
      <c r="M174" s="60"/>
      <c r="N174" s="59"/>
      <c r="O174" s="59"/>
      <c r="P174" s="61"/>
      <c r="Q174" s="59"/>
      <c r="R174" s="59"/>
      <c r="S174" s="61"/>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62">
        <f t="shared" si="24"/>
        <v>4128.9</v>
      </c>
      <c r="BB174" s="63">
        <f t="shared" si="25"/>
        <v>4128.9</v>
      </c>
      <c r="BC174" s="58" t="str">
        <f t="shared" si="26"/>
        <v>INR  Four Thousand One Hundred &amp; Twenty Eight  and Paise Ninety Only</v>
      </c>
      <c r="BD174" s="64">
        <v>730</v>
      </c>
      <c r="BE174" s="64">
        <f t="shared" si="22"/>
        <v>825.78</v>
      </c>
      <c r="IE174" s="16">
        <v>4</v>
      </c>
      <c r="IF174" s="16" t="s">
        <v>41</v>
      </c>
      <c r="IG174" s="16" t="s">
        <v>61</v>
      </c>
      <c r="IH174" s="16">
        <v>10</v>
      </c>
      <c r="II174" s="16" t="s">
        <v>38</v>
      </c>
    </row>
    <row r="175" spans="1:243" s="18" customFormat="1" ht="363.75" customHeight="1">
      <c r="A175" s="26">
        <v>163</v>
      </c>
      <c r="B175" s="70" t="s">
        <v>553</v>
      </c>
      <c r="C175" s="45" t="s">
        <v>220</v>
      </c>
      <c r="D175" s="66">
        <v>2</v>
      </c>
      <c r="E175" s="67" t="s">
        <v>230</v>
      </c>
      <c r="F175" s="68">
        <v>839.35</v>
      </c>
      <c r="G175" s="59"/>
      <c r="H175" s="49"/>
      <c r="I175" s="48" t="s">
        <v>39</v>
      </c>
      <c r="J175" s="50">
        <f aca="true" t="shared" si="31" ref="J175:J183">IF(I175="Less(-)",-1,1)</f>
        <v>1</v>
      </c>
      <c r="K175" s="51" t="s">
        <v>64</v>
      </c>
      <c r="L175" s="51" t="s">
        <v>7</v>
      </c>
      <c r="M175" s="60"/>
      <c r="N175" s="59"/>
      <c r="O175" s="59"/>
      <c r="P175" s="61"/>
      <c r="Q175" s="59"/>
      <c r="R175" s="59"/>
      <c r="S175" s="61"/>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62">
        <f aca="true" t="shared" si="32" ref="BA175:BA182">total_amount_ba($B$2,$D$2,D175,F175,J175,K175,M175)</f>
        <v>1678.7</v>
      </c>
      <c r="BB175" s="63">
        <f>BA175+SUM(N175:AZ175)</f>
        <v>1678.7</v>
      </c>
      <c r="BC175" s="58" t="str">
        <f>SpellNumber(L175,BB175)</f>
        <v>INR  One Thousand Six Hundred &amp; Seventy Eight  and Paise Seventy Only</v>
      </c>
      <c r="BD175" s="64">
        <v>742</v>
      </c>
      <c r="BE175" s="64">
        <f t="shared" si="22"/>
        <v>839.35</v>
      </c>
      <c r="IE175" s="19"/>
      <c r="IF175" s="19"/>
      <c r="IG175" s="19"/>
      <c r="IH175" s="19"/>
      <c r="II175" s="19"/>
    </row>
    <row r="176" spans="1:243" s="18" customFormat="1" ht="363" customHeight="1">
      <c r="A176" s="26">
        <v>164</v>
      </c>
      <c r="B176" s="70" t="s">
        <v>554</v>
      </c>
      <c r="C176" s="45" t="s">
        <v>221</v>
      </c>
      <c r="D176" s="66">
        <v>2</v>
      </c>
      <c r="E176" s="67" t="s">
        <v>230</v>
      </c>
      <c r="F176" s="68">
        <v>852.92</v>
      </c>
      <c r="G176" s="59"/>
      <c r="H176" s="49"/>
      <c r="I176" s="48" t="s">
        <v>39</v>
      </c>
      <c r="J176" s="50">
        <f t="shared" si="31"/>
        <v>1</v>
      </c>
      <c r="K176" s="51" t="s">
        <v>64</v>
      </c>
      <c r="L176" s="51" t="s">
        <v>7</v>
      </c>
      <c r="M176" s="60"/>
      <c r="N176" s="59"/>
      <c r="O176" s="59"/>
      <c r="P176" s="61"/>
      <c r="Q176" s="59"/>
      <c r="R176" s="59"/>
      <c r="S176" s="61"/>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62">
        <f t="shared" si="32"/>
        <v>1705.84</v>
      </c>
      <c r="BB176" s="63">
        <f>BA176+SUM(N176:AZ176)</f>
        <v>1705.84</v>
      </c>
      <c r="BC176" s="58" t="str">
        <f>SpellNumber(L176,BB176)</f>
        <v>INR  One Thousand Seven Hundred &amp; Five  and Paise Eighty Four Only</v>
      </c>
      <c r="BD176" s="64">
        <v>754</v>
      </c>
      <c r="BE176" s="64">
        <f t="shared" si="22"/>
        <v>852.92</v>
      </c>
      <c r="IE176" s="19"/>
      <c r="IF176" s="19"/>
      <c r="IG176" s="19"/>
      <c r="IH176" s="19"/>
      <c r="II176" s="19"/>
    </row>
    <row r="177" spans="1:243" s="12" customFormat="1" ht="366" customHeight="1">
      <c r="A177" s="26">
        <v>165</v>
      </c>
      <c r="B177" s="70" t="s">
        <v>555</v>
      </c>
      <c r="C177" s="45" t="s">
        <v>222</v>
      </c>
      <c r="D177" s="66">
        <v>2</v>
      </c>
      <c r="E177" s="67" t="s">
        <v>230</v>
      </c>
      <c r="F177" s="68">
        <v>866.5</v>
      </c>
      <c r="G177" s="59"/>
      <c r="H177" s="49"/>
      <c r="I177" s="48" t="s">
        <v>39</v>
      </c>
      <c r="J177" s="50">
        <f t="shared" si="31"/>
        <v>1</v>
      </c>
      <c r="K177" s="51" t="s">
        <v>64</v>
      </c>
      <c r="L177" s="51" t="s">
        <v>7</v>
      </c>
      <c r="M177" s="60"/>
      <c r="N177" s="59"/>
      <c r="O177" s="59"/>
      <c r="P177" s="61"/>
      <c r="Q177" s="59"/>
      <c r="R177" s="59"/>
      <c r="S177" s="61"/>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62">
        <f t="shared" si="32"/>
        <v>1733</v>
      </c>
      <c r="BB177" s="63">
        <f aca="true" t="shared" si="33" ref="BB177:BB189">BA177+SUM(N177:AZ177)</f>
        <v>1733</v>
      </c>
      <c r="BC177" s="58" t="str">
        <f aca="true" t="shared" si="34" ref="BC177:BC189">SpellNumber(L177,BB177)</f>
        <v>INR  One Thousand Seven Hundred &amp; Thirty Three  Only</v>
      </c>
      <c r="BD177" s="64">
        <v>766</v>
      </c>
      <c r="BE177" s="64">
        <f t="shared" si="22"/>
        <v>866.5</v>
      </c>
      <c r="IE177" s="13"/>
      <c r="IF177" s="13"/>
      <c r="IG177" s="13"/>
      <c r="IH177" s="13"/>
      <c r="II177" s="13"/>
    </row>
    <row r="178" spans="1:243" s="12" customFormat="1" ht="47.25" customHeight="1">
      <c r="A178" s="26">
        <v>166</v>
      </c>
      <c r="B178" s="70" t="s">
        <v>556</v>
      </c>
      <c r="C178" s="45" t="s">
        <v>223</v>
      </c>
      <c r="D178" s="66">
        <v>46</v>
      </c>
      <c r="E178" s="67" t="s">
        <v>230</v>
      </c>
      <c r="F178" s="68">
        <v>529.4</v>
      </c>
      <c r="G178" s="59"/>
      <c r="H178" s="49"/>
      <c r="I178" s="48" t="s">
        <v>39</v>
      </c>
      <c r="J178" s="50">
        <f t="shared" si="31"/>
        <v>1</v>
      </c>
      <c r="K178" s="51" t="s">
        <v>64</v>
      </c>
      <c r="L178" s="51" t="s">
        <v>7</v>
      </c>
      <c r="M178" s="60"/>
      <c r="N178" s="59"/>
      <c r="O178" s="59"/>
      <c r="P178" s="61"/>
      <c r="Q178" s="59"/>
      <c r="R178" s="59"/>
      <c r="S178" s="61"/>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62">
        <f t="shared" si="32"/>
        <v>24352.4</v>
      </c>
      <c r="BB178" s="63">
        <f t="shared" si="33"/>
        <v>24352.4</v>
      </c>
      <c r="BC178" s="58" t="str">
        <f t="shared" si="34"/>
        <v>INR  Twenty Four Thousand Three Hundred &amp; Fifty Two  and Paise Forty Only</v>
      </c>
      <c r="BD178" s="64">
        <v>468</v>
      </c>
      <c r="BE178" s="64">
        <f t="shared" si="22"/>
        <v>529.4</v>
      </c>
      <c r="IE178" s="13"/>
      <c r="IF178" s="13"/>
      <c r="IG178" s="13"/>
      <c r="IH178" s="13"/>
      <c r="II178" s="13"/>
    </row>
    <row r="179" spans="1:243" s="12" customFormat="1" ht="409.5">
      <c r="A179" s="26">
        <v>167</v>
      </c>
      <c r="B179" s="70" t="s">
        <v>557</v>
      </c>
      <c r="C179" s="45" t="s">
        <v>224</v>
      </c>
      <c r="D179" s="66">
        <v>106</v>
      </c>
      <c r="E179" s="67" t="s">
        <v>558</v>
      </c>
      <c r="F179" s="68">
        <v>52.04</v>
      </c>
      <c r="G179" s="59"/>
      <c r="H179" s="49"/>
      <c r="I179" s="48" t="s">
        <v>39</v>
      </c>
      <c r="J179" s="50">
        <f t="shared" si="31"/>
        <v>1</v>
      </c>
      <c r="K179" s="51" t="s">
        <v>64</v>
      </c>
      <c r="L179" s="51" t="s">
        <v>7</v>
      </c>
      <c r="M179" s="60"/>
      <c r="N179" s="59"/>
      <c r="O179" s="59"/>
      <c r="P179" s="61"/>
      <c r="Q179" s="59"/>
      <c r="R179" s="59"/>
      <c r="S179" s="61"/>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62">
        <f t="shared" si="32"/>
        <v>5516.24</v>
      </c>
      <c r="BB179" s="63">
        <f t="shared" si="33"/>
        <v>5516.24</v>
      </c>
      <c r="BC179" s="58" t="str">
        <f t="shared" si="34"/>
        <v>INR  Five Thousand Five Hundred &amp; Sixteen  and Paise Twenty Four Only</v>
      </c>
      <c r="BD179" s="64">
        <v>46</v>
      </c>
      <c r="BE179" s="64">
        <f t="shared" si="22"/>
        <v>52.04</v>
      </c>
      <c r="IE179" s="13"/>
      <c r="IF179" s="13"/>
      <c r="IG179" s="13"/>
      <c r="IH179" s="13"/>
      <c r="II179" s="13"/>
    </row>
    <row r="180" spans="1:243" s="12" customFormat="1" ht="74.25" customHeight="1">
      <c r="A180" s="26">
        <v>168</v>
      </c>
      <c r="B180" s="70" t="s">
        <v>560</v>
      </c>
      <c r="C180" s="45" t="s">
        <v>225</v>
      </c>
      <c r="D180" s="66">
        <v>16</v>
      </c>
      <c r="E180" s="67" t="s">
        <v>559</v>
      </c>
      <c r="F180" s="68">
        <v>5938.8</v>
      </c>
      <c r="G180" s="59"/>
      <c r="H180" s="49"/>
      <c r="I180" s="48" t="s">
        <v>39</v>
      </c>
      <c r="J180" s="50">
        <f t="shared" si="31"/>
        <v>1</v>
      </c>
      <c r="K180" s="51" t="s">
        <v>64</v>
      </c>
      <c r="L180" s="51" t="s">
        <v>7</v>
      </c>
      <c r="M180" s="60"/>
      <c r="N180" s="59"/>
      <c r="O180" s="59"/>
      <c r="P180" s="61"/>
      <c r="Q180" s="59"/>
      <c r="R180" s="59"/>
      <c r="S180" s="61"/>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62">
        <f t="shared" si="32"/>
        <v>95020.8</v>
      </c>
      <c r="BB180" s="63">
        <f t="shared" si="33"/>
        <v>95020.8</v>
      </c>
      <c r="BC180" s="58" t="str">
        <f t="shared" si="34"/>
        <v>INR  Ninety Five Thousand  &amp;Twenty  and Paise Eighty Only</v>
      </c>
      <c r="BD180" s="64">
        <v>5250</v>
      </c>
      <c r="BE180" s="64">
        <f t="shared" si="22"/>
        <v>5938.8</v>
      </c>
      <c r="IE180" s="13"/>
      <c r="IF180" s="13"/>
      <c r="IG180" s="13"/>
      <c r="IH180" s="13"/>
      <c r="II180" s="13"/>
    </row>
    <row r="181" spans="1:243" s="12" customFormat="1" ht="88.5" customHeight="1">
      <c r="A181" s="26">
        <v>169</v>
      </c>
      <c r="B181" s="70" t="s">
        <v>561</v>
      </c>
      <c r="C181" s="45" t="s">
        <v>226</v>
      </c>
      <c r="D181" s="66">
        <v>139</v>
      </c>
      <c r="E181" s="67" t="s">
        <v>231</v>
      </c>
      <c r="F181" s="68">
        <v>19.23</v>
      </c>
      <c r="G181" s="59"/>
      <c r="H181" s="49"/>
      <c r="I181" s="48" t="s">
        <v>39</v>
      </c>
      <c r="J181" s="50">
        <f t="shared" si="31"/>
        <v>1</v>
      </c>
      <c r="K181" s="51" t="s">
        <v>64</v>
      </c>
      <c r="L181" s="51" t="s">
        <v>7</v>
      </c>
      <c r="M181" s="60"/>
      <c r="N181" s="59"/>
      <c r="O181" s="59"/>
      <c r="P181" s="61"/>
      <c r="Q181" s="59"/>
      <c r="R181" s="59"/>
      <c r="S181" s="61"/>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62">
        <f t="shared" si="32"/>
        <v>2672.97</v>
      </c>
      <c r="BB181" s="63">
        <f t="shared" si="33"/>
        <v>2672.97</v>
      </c>
      <c r="BC181" s="58" t="str">
        <f t="shared" si="34"/>
        <v>INR  Two Thousand Six Hundred &amp; Seventy Two  and Paise Ninety Seven Only</v>
      </c>
      <c r="BD181" s="64">
        <v>17</v>
      </c>
      <c r="BE181" s="64">
        <f t="shared" si="22"/>
        <v>19.23</v>
      </c>
      <c r="IE181" s="13"/>
      <c r="IF181" s="13"/>
      <c r="IG181" s="13"/>
      <c r="IH181" s="13"/>
      <c r="II181" s="13"/>
    </row>
    <row r="182" spans="1:243" s="12" customFormat="1" ht="90.75" customHeight="1">
      <c r="A182" s="26">
        <v>170</v>
      </c>
      <c r="B182" s="70" t="s">
        <v>698</v>
      </c>
      <c r="C182" s="45" t="s">
        <v>450</v>
      </c>
      <c r="D182" s="66">
        <v>291</v>
      </c>
      <c r="E182" s="67" t="s">
        <v>232</v>
      </c>
      <c r="F182" s="68">
        <v>290.72</v>
      </c>
      <c r="G182" s="59"/>
      <c r="H182" s="49"/>
      <c r="I182" s="48" t="s">
        <v>39</v>
      </c>
      <c r="J182" s="50">
        <f t="shared" si="31"/>
        <v>1</v>
      </c>
      <c r="K182" s="51" t="s">
        <v>64</v>
      </c>
      <c r="L182" s="51" t="s">
        <v>7</v>
      </c>
      <c r="M182" s="60"/>
      <c r="N182" s="59"/>
      <c r="O182" s="59"/>
      <c r="P182" s="61"/>
      <c r="Q182" s="59"/>
      <c r="R182" s="59"/>
      <c r="S182" s="61"/>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62">
        <f t="shared" si="32"/>
        <v>84599.52</v>
      </c>
      <c r="BB182" s="63">
        <f t="shared" si="33"/>
        <v>84599.52</v>
      </c>
      <c r="BC182" s="58" t="str">
        <f t="shared" si="34"/>
        <v>INR  Eighty Four Thousand Five Hundred &amp; Ninety Nine  and Paise Fifty Two Only</v>
      </c>
      <c r="BD182" s="64">
        <v>257</v>
      </c>
      <c r="BE182" s="64">
        <f t="shared" si="22"/>
        <v>290.72</v>
      </c>
      <c r="IE182" s="13"/>
      <c r="IF182" s="13"/>
      <c r="IG182" s="13"/>
      <c r="IH182" s="13"/>
      <c r="II182" s="13"/>
    </row>
    <row r="183" spans="1:243" s="12" customFormat="1" ht="132" customHeight="1">
      <c r="A183" s="26">
        <v>171</v>
      </c>
      <c r="B183" s="70" t="s">
        <v>317</v>
      </c>
      <c r="C183" s="45" t="s">
        <v>227</v>
      </c>
      <c r="D183" s="66">
        <v>9</v>
      </c>
      <c r="E183" s="67" t="s">
        <v>231</v>
      </c>
      <c r="F183" s="68">
        <v>10267.9</v>
      </c>
      <c r="G183" s="59"/>
      <c r="H183" s="49"/>
      <c r="I183" s="48" t="s">
        <v>39</v>
      </c>
      <c r="J183" s="50">
        <f t="shared" si="31"/>
        <v>1</v>
      </c>
      <c r="K183" s="51" t="s">
        <v>64</v>
      </c>
      <c r="L183" s="51" t="s">
        <v>7</v>
      </c>
      <c r="M183" s="60"/>
      <c r="N183" s="59"/>
      <c r="O183" s="59"/>
      <c r="P183" s="61"/>
      <c r="Q183" s="59"/>
      <c r="R183" s="59"/>
      <c r="S183" s="61"/>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62">
        <f>total_amount_ba($B$2,$D$2,D183,F183,J183,K183,M183)</f>
        <v>92411.1</v>
      </c>
      <c r="BB183" s="63">
        <f t="shared" si="33"/>
        <v>92411.1</v>
      </c>
      <c r="BC183" s="58" t="str">
        <f t="shared" si="34"/>
        <v>INR  Ninety Two Thousand Four Hundred &amp; Eleven  and Paise Ten Only</v>
      </c>
      <c r="BD183" s="64">
        <v>9077</v>
      </c>
      <c r="BE183" s="64">
        <f t="shared" si="22"/>
        <v>10267.9</v>
      </c>
      <c r="IE183" s="13"/>
      <c r="IF183" s="13"/>
      <c r="IG183" s="13"/>
      <c r="IH183" s="13"/>
      <c r="II183" s="13"/>
    </row>
    <row r="184" spans="1:243" s="12" customFormat="1" ht="174.75" customHeight="1">
      <c r="A184" s="26">
        <v>172</v>
      </c>
      <c r="B184" s="70" t="s">
        <v>562</v>
      </c>
      <c r="C184" s="45" t="s">
        <v>241</v>
      </c>
      <c r="D184" s="66">
        <v>63</v>
      </c>
      <c r="E184" s="67" t="s">
        <v>232</v>
      </c>
      <c r="F184" s="68">
        <v>1696.8</v>
      </c>
      <c r="G184" s="59"/>
      <c r="H184" s="49"/>
      <c r="I184" s="48" t="s">
        <v>39</v>
      </c>
      <c r="J184" s="50">
        <f aca="true" t="shared" si="35" ref="J184:J189">IF(I184="Less(-)",-1,1)</f>
        <v>1</v>
      </c>
      <c r="K184" s="51" t="s">
        <v>64</v>
      </c>
      <c r="L184" s="51" t="s">
        <v>7</v>
      </c>
      <c r="M184" s="60"/>
      <c r="N184" s="59"/>
      <c r="O184" s="59"/>
      <c r="P184" s="61"/>
      <c r="Q184" s="59"/>
      <c r="R184" s="59"/>
      <c r="S184" s="61"/>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62">
        <f aca="true" t="shared" si="36" ref="BA184:BA189">total_amount_ba($B$2,$D$2,D184,F184,J184,K184,M184)</f>
        <v>106898.4</v>
      </c>
      <c r="BB184" s="63">
        <f t="shared" si="33"/>
        <v>106898.4</v>
      </c>
      <c r="BC184" s="58" t="str">
        <f t="shared" si="34"/>
        <v>INR  One Lakh Six Thousand Eight Hundred &amp; Ninety Eight  and Paise Forty Only</v>
      </c>
      <c r="BD184" s="64">
        <v>1500</v>
      </c>
      <c r="BE184" s="64">
        <f t="shared" si="22"/>
        <v>1696.8</v>
      </c>
      <c r="IE184" s="13"/>
      <c r="IF184" s="13"/>
      <c r="IG184" s="13"/>
      <c r="IH184" s="13"/>
      <c r="II184" s="13"/>
    </row>
    <row r="185" spans="1:243" s="12" customFormat="1" ht="76.5" customHeight="1">
      <c r="A185" s="26">
        <v>173</v>
      </c>
      <c r="B185" s="70" t="s">
        <v>563</v>
      </c>
      <c r="C185" s="45" t="s">
        <v>242</v>
      </c>
      <c r="D185" s="66">
        <v>37</v>
      </c>
      <c r="E185" s="67" t="s">
        <v>113</v>
      </c>
      <c r="F185" s="68">
        <v>5367.54</v>
      </c>
      <c r="G185" s="59"/>
      <c r="H185" s="49"/>
      <c r="I185" s="48" t="s">
        <v>39</v>
      </c>
      <c r="J185" s="50">
        <f t="shared" si="35"/>
        <v>1</v>
      </c>
      <c r="K185" s="51" t="s">
        <v>64</v>
      </c>
      <c r="L185" s="51" t="s">
        <v>7</v>
      </c>
      <c r="M185" s="60"/>
      <c r="N185" s="59"/>
      <c r="O185" s="59"/>
      <c r="P185" s="61"/>
      <c r="Q185" s="59"/>
      <c r="R185" s="59"/>
      <c r="S185" s="61"/>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62">
        <f t="shared" si="36"/>
        <v>198598.98</v>
      </c>
      <c r="BB185" s="63">
        <f t="shared" si="33"/>
        <v>198598.98</v>
      </c>
      <c r="BC185" s="58" t="str">
        <f t="shared" si="34"/>
        <v>INR  One Lakh Ninety Eight Thousand Five Hundred &amp; Ninety Eight  and Paise Ninety Eight Only</v>
      </c>
      <c r="BD185" s="64">
        <v>4745</v>
      </c>
      <c r="BE185" s="64">
        <f t="shared" si="22"/>
        <v>5367.54</v>
      </c>
      <c r="BF185" s="12" t="s">
        <v>564</v>
      </c>
      <c r="IE185" s="13"/>
      <c r="IF185" s="13"/>
      <c r="IG185" s="13"/>
      <c r="IH185" s="13"/>
      <c r="II185" s="13"/>
    </row>
    <row r="186" spans="1:243" s="12" customFormat="1" ht="75.75" customHeight="1">
      <c r="A186" s="26">
        <v>174</v>
      </c>
      <c r="B186" s="70" t="s">
        <v>657</v>
      </c>
      <c r="C186" s="45" t="s">
        <v>243</v>
      </c>
      <c r="D186" s="66">
        <v>20</v>
      </c>
      <c r="E186" s="67" t="s">
        <v>233</v>
      </c>
      <c r="F186" s="68">
        <v>4284.99</v>
      </c>
      <c r="G186" s="59"/>
      <c r="H186" s="49"/>
      <c r="I186" s="48" t="s">
        <v>39</v>
      </c>
      <c r="J186" s="50">
        <f t="shared" si="35"/>
        <v>1</v>
      </c>
      <c r="K186" s="51" t="s">
        <v>64</v>
      </c>
      <c r="L186" s="51" t="s">
        <v>7</v>
      </c>
      <c r="M186" s="60"/>
      <c r="N186" s="59"/>
      <c r="O186" s="59"/>
      <c r="P186" s="61"/>
      <c r="Q186" s="59"/>
      <c r="R186" s="59"/>
      <c r="S186" s="61"/>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62">
        <f t="shared" si="36"/>
        <v>85699.8</v>
      </c>
      <c r="BB186" s="63">
        <f t="shared" si="33"/>
        <v>85699.8</v>
      </c>
      <c r="BC186" s="58" t="str">
        <f t="shared" si="34"/>
        <v>INR  Eighty Five Thousand Six Hundred &amp; Ninety Nine  and Paise Eighty Only</v>
      </c>
      <c r="BD186" s="64">
        <v>3788</v>
      </c>
      <c r="BE186" s="64">
        <f t="shared" si="22"/>
        <v>4284.99</v>
      </c>
      <c r="IE186" s="13"/>
      <c r="IF186" s="13"/>
      <c r="IG186" s="13"/>
      <c r="IH186" s="13"/>
      <c r="II186" s="13"/>
    </row>
    <row r="187" spans="1:243" s="12" customFormat="1" ht="255.75" customHeight="1">
      <c r="A187" s="26">
        <v>175</v>
      </c>
      <c r="B187" s="70" t="s">
        <v>423</v>
      </c>
      <c r="C187" s="45" t="s">
        <v>244</v>
      </c>
      <c r="D187" s="66">
        <v>49</v>
      </c>
      <c r="E187" s="67" t="s">
        <v>231</v>
      </c>
      <c r="F187" s="68">
        <v>200.22</v>
      </c>
      <c r="G187" s="59"/>
      <c r="H187" s="49"/>
      <c r="I187" s="48" t="s">
        <v>39</v>
      </c>
      <c r="J187" s="50">
        <f t="shared" si="35"/>
        <v>1</v>
      </c>
      <c r="K187" s="51" t="s">
        <v>64</v>
      </c>
      <c r="L187" s="51" t="s">
        <v>7</v>
      </c>
      <c r="M187" s="60"/>
      <c r="N187" s="59"/>
      <c r="O187" s="59"/>
      <c r="P187" s="61"/>
      <c r="Q187" s="59"/>
      <c r="R187" s="59"/>
      <c r="S187" s="61"/>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62">
        <f t="shared" si="36"/>
        <v>9810.78</v>
      </c>
      <c r="BB187" s="63">
        <f t="shared" si="33"/>
        <v>9810.78</v>
      </c>
      <c r="BC187" s="58" t="str">
        <f t="shared" si="34"/>
        <v>INR  Nine Thousand Eight Hundred &amp; Ten  and Paise Seventy Eight Only</v>
      </c>
      <c r="BD187" s="64">
        <v>177</v>
      </c>
      <c r="BE187" s="64">
        <f t="shared" si="22"/>
        <v>200.22</v>
      </c>
      <c r="IE187" s="13"/>
      <c r="IF187" s="13"/>
      <c r="IG187" s="13"/>
      <c r="IH187" s="13"/>
      <c r="II187" s="13"/>
    </row>
    <row r="188" spans="1:243" s="12" customFormat="1" ht="256.5" customHeight="1">
      <c r="A188" s="26">
        <v>176</v>
      </c>
      <c r="B188" s="70" t="s">
        <v>424</v>
      </c>
      <c r="C188" s="45" t="s">
        <v>245</v>
      </c>
      <c r="D188" s="66">
        <v>100</v>
      </c>
      <c r="E188" s="67" t="s">
        <v>231</v>
      </c>
      <c r="F188" s="68">
        <v>145.92</v>
      </c>
      <c r="G188" s="59"/>
      <c r="H188" s="49"/>
      <c r="I188" s="48" t="s">
        <v>39</v>
      </c>
      <c r="J188" s="50">
        <f t="shared" si="35"/>
        <v>1</v>
      </c>
      <c r="K188" s="51" t="s">
        <v>64</v>
      </c>
      <c r="L188" s="51" t="s">
        <v>7</v>
      </c>
      <c r="M188" s="60"/>
      <c r="N188" s="59"/>
      <c r="O188" s="59"/>
      <c r="P188" s="61"/>
      <c r="Q188" s="59"/>
      <c r="R188" s="59"/>
      <c r="S188" s="61"/>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62">
        <f t="shared" si="36"/>
        <v>14592</v>
      </c>
      <c r="BB188" s="63">
        <f t="shared" si="33"/>
        <v>14592</v>
      </c>
      <c r="BC188" s="58" t="str">
        <f t="shared" si="34"/>
        <v>INR  Fourteen Thousand Five Hundred &amp; Ninety Two  Only</v>
      </c>
      <c r="BD188" s="64">
        <v>129</v>
      </c>
      <c r="BE188" s="64">
        <f t="shared" si="22"/>
        <v>145.92</v>
      </c>
      <c r="IE188" s="13"/>
      <c r="IF188" s="13"/>
      <c r="IG188" s="13"/>
      <c r="IH188" s="13"/>
      <c r="II188" s="13"/>
    </row>
    <row r="189" spans="1:243" s="12" customFormat="1" ht="255.75" customHeight="1">
      <c r="A189" s="26">
        <v>177</v>
      </c>
      <c r="B189" s="70" t="s">
        <v>426</v>
      </c>
      <c r="C189" s="45" t="s">
        <v>246</v>
      </c>
      <c r="D189" s="66">
        <v>160</v>
      </c>
      <c r="E189" s="67" t="s">
        <v>231</v>
      </c>
      <c r="F189" s="68">
        <v>154.97</v>
      </c>
      <c r="G189" s="59"/>
      <c r="H189" s="49"/>
      <c r="I189" s="48" t="s">
        <v>39</v>
      </c>
      <c r="J189" s="50">
        <f t="shared" si="35"/>
        <v>1</v>
      </c>
      <c r="K189" s="51" t="s">
        <v>64</v>
      </c>
      <c r="L189" s="51" t="s">
        <v>7</v>
      </c>
      <c r="M189" s="60"/>
      <c r="N189" s="59"/>
      <c r="O189" s="59"/>
      <c r="P189" s="61"/>
      <c r="Q189" s="59"/>
      <c r="R189" s="59"/>
      <c r="S189" s="61"/>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62">
        <f t="shared" si="36"/>
        <v>24795.2</v>
      </c>
      <c r="BB189" s="63">
        <f t="shared" si="33"/>
        <v>24795.2</v>
      </c>
      <c r="BC189" s="58" t="str">
        <f t="shared" si="34"/>
        <v>INR  Twenty Four Thousand Seven Hundred &amp; Ninety Five  and Paise Twenty Only</v>
      </c>
      <c r="BD189" s="64">
        <v>137</v>
      </c>
      <c r="BE189" s="64">
        <f t="shared" si="22"/>
        <v>154.97</v>
      </c>
      <c r="IE189" s="13"/>
      <c r="IF189" s="13"/>
      <c r="IG189" s="13"/>
      <c r="IH189" s="13"/>
      <c r="II189" s="13"/>
    </row>
    <row r="190" spans="1:243" s="12" customFormat="1" ht="254.25" customHeight="1">
      <c r="A190" s="26">
        <v>178</v>
      </c>
      <c r="B190" s="70" t="s">
        <v>425</v>
      </c>
      <c r="C190" s="45" t="s">
        <v>247</v>
      </c>
      <c r="D190" s="66">
        <v>85</v>
      </c>
      <c r="E190" s="67" t="s">
        <v>231</v>
      </c>
      <c r="F190" s="68">
        <v>178.73</v>
      </c>
      <c r="G190" s="59"/>
      <c r="H190" s="49"/>
      <c r="I190" s="48" t="s">
        <v>39</v>
      </c>
      <c r="J190" s="50">
        <f aca="true" t="shared" si="37" ref="J190:J195">IF(I190="Less(-)",-1,1)</f>
        <v>1</v>
      </c>
      <c r="K190" s="51" t="s">
        <v>64</v>
      </c>
      <c r="L190" s="51" t="s">
        <v>7</v>
      </c>
      <c r="M190" s="60"/>
      <c r="N190" s="59"/>
      <c r="O190" s="59"/>
      <c r="P190" s="61"/>
      <c r="Q190" s="59"/>
      <c r="R190" s="59"/>
      <c r="S190" s="61"/>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62">
        <f aca="true" t="shared" si="38" ref="BA190:BA195">total_amount_ba($B$2,$D$2,D190,F190,J190,K190,M190)</f>
        <v>15192.05</v>
      </c>
      <c r="BB190" s="63">
        <f aca="true" t="shared" si="39" ref="BB190:BB195">BA190+SUM(N190:AZ190)</f>
        <v>15192.05</v>
      </c>
      <c r="BC190" s="58" t="str">
        <f aca="true" t="shared" si="40" ref="BC190:BC195">SpellNumber(L190,BB190)</f>
        <v>INR  Fifteen Thousand One Hundred &amp; Ninety Two  and Paise Five Only</v>
      </c>
      <c r="BD190" s="64">
        <v>158</v>
      </c>
      <c r="BE190" s="64">
        <f t="shared" si="22"/>
        <v>178.73</v>
      </c>
      <c r="IE190" s="13"/>
      <c r="IF190" s="13"/>
      <c r="IG190" s="13"/>
      <c r="IH190" s="13"/>
      <c r="II190" s="13"/>
    </row>
    <row r="191" spans="1:243" s="12" customFormat="1" ht="59.25" customHeight="1">
      <c r="A191" s="26">
        <v>179</v>
      </c>
      <c r="B191" s="70" t="s">
        <v>427</v>
      </c>
      <c r="C191" s="45" t="s">
        <v>248</v>
      </c>
      <c r="D191" s="66">
        <v>5</v>
      </c>
      <c r="E191" s="67" t="s">
        <v>233</v>
      </c>
      <c r="F191" s="68">
        <v>1031.65</v>
      </c>
      <c r="G191" s="59"/>
      <c r="H191" s="49"/>
      <c r="I191" s="48" t="s">
        <v>39</v>
      </c>
      <c r="J191" s="50">
        <f t="shared" si="37"/>
        <v>1</v>
      </c>
      <c r="K191" s="51" t="s">
        <v>64</v>
      </c>
      <c r="L191" s="51" t="s">
        <v>7</v>
      </c>
      <c r="M191" s="60"/>
      <c r="N191" s="59"/>
      <c r="O191" s="59"/>
      <c r="P191" s="61"/>
      <c r="Q191" s="59"/>
      <c r="R191" s="59"/>
      <c r="S191" s="61"/>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62">
        <f t="shared" si="38"/>
        <v>5158.25</v>
      </c>
      <c r="BB191" s="63">
        <f t="shared" si="39"/>
        <v>5158.25</v>
      </c>
      <c r="BC191" s="58" t="str">
        <f t="shared" si="40"/>
        <v>INR  Five Thousand One Hundred &amp; Fifty Eight  and Paise Twenty Five Only</v>
      </c>
      <c r="BD191" s="64">
        <v>912</v>
      </c>
      <c r="BE191" s="64">
        <f t="shared" si="22"/>
        <v>1031.65</v>
      </c>
      <c r="IE191" s="13"/>
      <c r="IF191" s="13"/>
      <c r="IG191" s="13"/>
      <c r="IH191" s="13"/>
      <c r="II191" s="13"/>
    </row>
    <row r="192" spans="1:243" s="12" customFormat="1" ht="59.25" customHeight="1">
      <c r="A192" s="26">
        <v>180</v>
      </c>
      <c r="B192" s="70" t="s">
        <v>565</v>
      </c>
      <c r="C192" s="45" t="s">
        <v>249</v>
      </c>
      <c r="D192" s="66">
        <v>12</v>
      </c>
      <c r="E192" s="67" t="s">
        <v>233</v>
      </c>
      <c r="F192" s="68">
        <v>743.2</v>
      </c>
      <c r="G192" s="59"/>
      <c r="H192" s="49"/>
      <c r="I192" s="48" t="s">
        <v>39</v>
      </c>
      <c r="J192" s="50">
        <f t="shared" si="37"/>
        <v>1</v>
      </c>
      <c r="K192" s="51" t="s">
        <v>64</v>
      </c>
      <c r="L192" s="51" t="s">
        <v>7</v>
      </c>
      <c r="M192" s="60"/>
      <c r="N192" s="59"/>
      <c r="O192" s="59"/>
      <c r="P192" s="61"/>
      <c r="Q192" s="59"/>
      <c r="R192" s="59"/>
      <c r="S192" s="61"/>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62">
        <f t="shared" si="38"/>
        <v>8918.4</v>
      </c>
      <c r="BB192" s="63">
        <f t="shared" si="39"/>
        <v>8918.4</v>
      </c>
      <c r="BC192" s="58" t="str">
        <f t="shared" si="40"/>
        <v>INR  Eight Thousand Nine Hundred &amp; Eighteen  and Paise Forty Only</v>
      </c>
      <c r="BD192" s="64">
        <v>657</v>
      </c>
      <c r="BE192" s="64">
        <f t="shared" si="22"/>
        <v>743.2</v>
      </c>
      <c r="IE192" s="13"/>
      <c r="IF192" s="13"/>
      <c r="IG192" s="13"/>
      <c r="IH192" s="13"/>
      <c r="II192" s="13"/>
    </row>
    <row r="193" spans="1:243" s="12" customFormat="1" ht="59.25" customHeight="1">
      <c r="A193" s="26">
        <v>181</v>
      </c>
      <c r="B193" s="70" t="s">
        <v>428</v>
      </c>
      <c r="C193" s="45" t="s">
        <v>250</v>
      </c>
      <c r="D193" s="66">
        <v>81</v>
      </c>
      <c r="E193" s="67" t="s">
        <v>236</v>
      </c>
      <c r="F193" s="68">
        <v>221.72</v>
      </c>
      <c r="G193" s="59"/>
      <c r="H193" s="49"/>
      <c r="I193" s="48" t="s">
        <v>39</v>
      </c>
      <c r="J193" s="50">
        <f t="shared" si="37"/>
        <v>1</v>
      </c>
      <c r="K193" s="51" t="s">
        <v>64</v>
      </c>
      <c r="L193" s="51" t="s">
        <v>7</v>
      </c>
      <c r="M193" s="60"/>
      <c r="N193" s="59"/>
      <c r="O193" s="59"/>
      <c r="P193" s="61"/>
      <c r="Q193" s="59"/>
      <c r="R193" s="59"/>
      <c r="S193" s="61"/>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62">
        <f t="shared" si="38"/>
        <v>17959.32</v>
      </c>
      <c r="BB193" s="63">
        <f t="shared" si="39"/>
        <v>17959.32</v>
      </c>
      <c r="BC193" s="58" t="str">
        <f t="shared" si="40"/>
        <v>INR  Seventeen Thousand Nine Hundred &amp; Fifty Nine  and Paise Thirty Two Only</v>
      </c>
      <c r="BD193" s="64">
        <v>196</v>
      </c>
      <c r="BE193" s="64">
        <f t="shared" si="22"/>
        <v>221.72</v>
      </c>
      <c r="IE193" s="13"/>
      <c r="IF193" s="13"/>
      <c r="IG193" s="13"/>
      <c r="IH193" s="13"/>
      <c r="II193" s="13"/>
    </row>
    <row r="194" spans="1:243" s="12" customFormat="1" ht="59.25" customHeight="1">
      <c r="A194" s="26">
        <v>182</v>
      </c>
      <c r="B194" s="70" t="s">
        <v>429</v>
      </c>
      <c r="C194" s="45" t="s">
        <v>251</v>
      </c>
      <c r="D194" s="66">
        <v>27</v>
      </c>
      <c r="E194" s="67" t="s">
        <v>233</v>
      </c>
      <c r="F194" s="68">
        <v>52.04</v>
      </c>
      <c r="G194" s="59"/>
      <c r="H194" s="49"/>
      <c r="I194" s="48" t="s">
        <v>39</v>
      </c>
      <c r="J194" s="50">
        <f t="shared" si="37"/>
        <v>1</v>
      </c>
      <c r="K194" s="51" t="s">
        <v>64</v>
      </c>
      <c r="L194" s="51" t="s">
        <v>7</v>
      </c>
      <c r="M194" s="60"/>
      <c r="N194" s="59"/>
      <c r="O194" s="59"/>
      <c r="P194" s="61"/>
      <c r="Q194" s="59"/>
      <c r="R194" s="59"/>
      <c r="S194" s="61"/>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62">
        <f t="shared" si="38"/>
        <v>1405.08</v>
      </c>
      <c r="BB194" s="63">
        <f t="shared" si="39"/>
        <v>1405.08</v>
      </c>
      <c r="BC194" s="58" t="str">
        <f t="shared" si="40"/>
        <v>INR  One Thousand Four Hundred &amp; Five  and Paise Eight Only</v>
      </c>
      <c r="BD194" s="64">
        <v>46</v>
      </c>
      <c r="BE194" s="64">
        <f t="shared" si="22"/>
        <v>52.04</v>
      </c>
      <c r="IE194" s="13"/>
      <c r="IF194" s="13"/>
      <c r="IG194" s="13"/>
      <c r="IH194" s="13"/>
      <c r="II194" s="13"/>
    </row>
    <row r="195" spans="1:243" s="12" customFormat="1" ht="59.25" customHeight="1">
      <c r="A195" s="26">
        <v>183</v>
      </c>
      <c r="B195" s="70" t="s">
        <v>430</v>
      </c>
      <c r="C195" s="45" t="s">
        <v>252</v>
      </c>
      <c r="D195" s="66">
        <v>5</v>
      </c>
      <c r="E195" s="67" t="s">
        <v>233</v>
      </c>
      <c r="F195" s="68">
        <v>158.37</v>
      </c>
      <c r="G195" s="59"/>
      <c r="H195" s="49"/>
      <c r="I195" s="48" t="s">
        <v>39</v>
      </c>
      <c r="J195" s="50">
        <f t="shared" si="37"/>
        <v>1</v>
      </c>
      <c r="K195" s="51" t="s">
        <v>64</v>
      </c>
      <c r="L195" s="51" t="s">
        <v>7</v>
      </c>
      <c r="M195" s="60"/>
      <c r="N195" s="59"/>
      <c r="O195" s="59"/>
      <c r="P195" s="61"/>
      <c r="Q195" s="59"/>
      <c r="R195" s="59"/>
      <c r="S195" s="61"/>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62">
        <f t="shared" si="38"/>
        <v>791.85</v>
      </c>
      <c r="BB195" s="63">
        <f t="shared" si="39"/>
        <v>791.85</v>
      </c>
      <c r="BC195" s="58" t="str">
        <f t="shared" si="40"/>
        <v>INR  Seven Hundred &amp; Ninety One  and Paise Eighty Five Only</v>
      </c>
      <c r="BD195" s="64">
        <v>140</v>
      </c>
      <c r="BE195" s="64">
        <f t="shared" si="22"/>
        <v>158.37</v>
      </c>
      <c r="IE195" s="13"/>
      <c r="IF195" s="13"/>
      <c r="IG195" s="13"/>
      <c r="IH195" s="13"/>
      <c r="II195" s="13"/>
    </row>
    <row r="196" spans="1:243" s="12" customFormat="1" ht="59.25" customHeight="1">
      <c r="A196" s="26">
        <v>184</v>
      </c>
      <c r="B196" s="70" t="s">
        <v>431</v>
      </c>
      <c r="C196" s="45" t="s">
        <v>253</v>
      </c>
      <c r="D196" s="66">
        <v>5</v>
      </c>
      <c r="E196" s="67" t="s">
        <v>233</v>
      </c>
      <c r="F196" s="68">
        <v>93.89</v>
      </c>
      <c r="G196" s="59"/>
      <c r="H196" s="49"/>
      <c r="I196" s="48" t="s">
        <v>39</v>
      </c>
      <c r="J196" s="50">
        <f aca="true" t="shared" si="41" ref="J196:J201">IF(I196="Less(-)",-1,1)</f>
        <v>1</v>
      </c>
      <c r="K196" s="51" t="s">
        <v>64</v>
      </c>
      <c r="L196" s="51" t="s">
        <v>7</v>
      </c>
      <c r="M196" s="60"/>
      <c r="N196" s="59"/>
      <c r="O196" s="59"/>
      <c r="P196" s="61"/>
      <c r="Q196" s="59"/>
      <c r="R196" s="59"/>
      <c r="S196" s="61"/>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62">
        <f aca="true" t="shared" si="42" ref="BA196:BA214">total_amount_ba($B$2,$D$2,D196,F196,J196,K196,M196)</f>
        <v>469.45</v>
      </c>
      <c r="BB196" s="63">
        <f aca="true" t="shared" si="43" ref="BB196:BB214">BA196+SUM(N196:AZ196)</f>
        <v>469.45</v>
      </c>
      <c r="BC196" s="58" t="str">
        <f aca="true" t="shared" si="44" ref="BC196:BC214">SpellNumber(L196,BB196)</f>
        <v>INR  Four Hundred &amp; Sixty Nine  and Paise Forty Five Only</v>
      </c>
      <c r="BD196" s="64">
        <v>83</v>
      </c>
      <c r="BE196" s="64">
        <f t="shared" si="22"/>
        <v>93.89</v>
      </c>
      <c r="IE196" s="13"/>
      <c r="IF196" s="13"/>
      <c r="IG196" s="13"/>
      <c r="IH196" s="13"/>
      <c r="II196" s="13"/>
    </row>
    <row r="197" spans="1:243" s="12" customFormat="1" ht="59.25" customHeight="1">
      <c r="A197" s="26">
        <v>185</v>
      </c>
      <c r="B197" s="70" t="s">
        <v>432</v>
      </c>
      <c r="C197" s="45" t="s">
        <v>254</v>
      </c>
      <c r="D197" s="66">
        <v>5</v>
      </c>
      <c r="E197" s="67" t="s">
        <v>233</v>
      </c>
      <c r="F197" s="68">
        <v>52.04</v>
      </c>
      <c r="G197" s="59"/>
      <c r="H197" s="49"/>
      <c r="I197" s="48" t="s">
        <v>39</v>
      </c>
      <c r="J197" s="50">
        <f t="shared" si="41"/>
        <v>1</v>
      </c>
      <c r="K197" s="51" t="s">
        <v>64</v>
      </c>
      <c r="L197" s="51" t="s">
        <v>7</v>
      </c>
      <c r="M197" s="60"/>
      <c r="N197" s="59"/>
      <c r="O197" s="59"/>
      <c r="P197" s="61"/>
      <c r="Q197" s="59"/>
      <c r="R197" s="59"/>
      <c r="S197" s="61"/>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62">
        <f t="shared" si="42"/>
        <v>260.2</v>
      </c>
      <c r="BB197" s="63">
        <f t="shared" si="43"/>
        <v>260.2</v>
      </c>
      <c r="BC197" s="58" t="str">
        <f t="shared" si="44"/>
        <v>INR  Two Hundred &amp; Sixty  and Paise Twenty Only</v>
      </c>
      <c r="BD197" s="64">
        <v>46</v>
      </c>
      <c r="BE197" s="64">
        <f t="shared" si="22"/>
        <v>52.04</v>
      </c>
      <c r="IE197" s="13"/>
      <c r="IF197" s="13"/>
      <c r="IG197" s="13"/>
      <c r="IH197" s="13"/>
      <c r="II197" s="13"/>
    </row>
    <row r="198" spans="1:243" s="12" customFormat="1" ht="59.25" customHeight="1">
      <c r="A198" s="26">
        <v>186</v>
      </c>
      <c r="B198" s="70" t="s">
        <v>566</v>
      </c>
      <c r="C198" s="45" t="s">
        <v>255</v>
      </c>
      <c r="D198" s="66">
        <v>38</v>
      </c>
      <c r="E198" s="67" t="s">
        <v>233</v>
      </c>
      <c r="F198" s="68">
        <v>18.1</v>
      </c>
      <c r="G198" s="59"/>
      <c r="H198" s="49"/>
      <c r="I198" s="48" t="s">
        <v>39</v>
      </c>
      <c r="J198" s="50">
        <f t="shared" si="41"/>
        <v>1</v>
      </c>
      <c r="K198" s="51" t="s">
        <v>64</v>
      </c>
      <c r="L198" s="51" t="s">
        <v>7</v>
      </c>
      <c r="M198" s="60"/>
      <c r="N198" s="59"/>
      <c r="O198" s="59"/>
      <c r="P198" s="61"/>
      <c r="Q198" s="59"/>
      <c r="R198" s="59"/>
      <c r="S198" s="61"/>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62">
        <f t="shared" si="42"/>
        <v>687.8</v>
      </c>
      <c r="BB198" s="63">
        <f t="shared" si="43"/>
        <v>687.8</v>
      </c>
      <c r="BC198" s="58" t="str">
        <f t="shared" si="44"/>
        <v>INR  Six Hundred &amp; Eighty Seven  and Paise Eighty Only</v>
      </c>
      <c r="BD198" s="64">
        <v>16</v>
      </c>
      <c r="BE198" s="64">
        <f t="shared" si="22"/>
        <v>18.1</v>
      </c>
      <c r="IE198" s="13"/>
      <c r="IF198" s="13"/>
      <c r="IG198" s="13"/>
      <c r="IH198" s="13"/>
      <c r="II198" s="13"/>
    </row>
    <row r="199" spans="1:243" s="12" customFormat="1" ht="59.25" customHeight="1">
      <c r="A199" s="26">
        <v>187</v>
      </c>
      <c r="B199" s="70" t="s">
        <v>433</v>
      </c>
      <c r="C199" s="45" t="s">
        <v>256</v>
      </c>
      <c r="D199" s="66">
        <v>7</v>
      </c>
      <c r="E199" s="67" t="s">
        <v>233</v>
      </c>
      <c r="F199" s="68">
        <v>28.28</v>
      </c>
      <c r="G199" s="59"/>
      <c r="H199" s="49"/>
      <c r="I199" s="48" t="s">
        <v>39</v>
      </c>
      <c r="J199" s="50">
        <f t="shared" si="41"/>
        <v>1</v>
      </c>
      <c r="K199" s="51" t="s">
        <v>64</v>
      </c>
      <c r="L199" s="51" t="s">
        <v>7</v>
      </c>
      <c r="M199" s="60"/>
      <c r="N199" s="59"/>
      <c r="O199" s="59"/>
      <c r="P199" s="61"/>
      <c r="Q199" s="59"/>
      <c r="R199" s="59"/>
      <c r="S199" s="61"/>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62">
        <f t="shared" si="42"/>
        <v>197.96</v>
      </c>
      <c r="BB199" s="63">
        <f t="shared" si="43"/>
        <v>197.96</v>
      </c>
      <c r="BC199" s="58" t="str">
        <f t="shared" si="44"/>
        <v>INR  One Hundred &amp; Ninety Seven  and Paise Ninety Six Only</v>
      </c>
      <c r="BD199" s="64">
        <v>25</v>
      </c>
      <c r="BE199" s="64">
        <f t="shared" si="22"/>
        <v>28.28</v>
      </c>
      <c r="IE199" s="13"/>
      <c r="IF199" s="13"/>
      <c r="IG199" s="13"/>
      <c r="IH199" s="13"/>
      <c r="II199" s="13"/>
    </row>
    <row r="200" spans="1:243" s="12" customFormat="1" ht="58.5" customHeight="1">
      <c r="A200" s="26">
        <v>188</v>
      </c>
      <c r="B200" s="70" t="s">
        <v>434</v>
      </c>
      <c r="C200" s="45" t="s">
        <v>257</v>
      </c>
      <c r="D200" s="66">
        <v>173</v>
      </c>
      <c r="E200" s="67" t="s">
        <v>231</v>
      </c>
      <c r="F200" s="68">
        <v>330.31</v>
      </c>
      <c r="G200" s="59"/>
      <c r="H200" s="49"/>
      <c r="I200" s="48" t="s">
        <v>39</v>
      </c>
      <c r="J200" s="50">
        <f t="shared" si="41"/>
        <v>1</v>
      </c>
      <c r="K200" s="51" t="s">
        <v>64</v>
      </c>
      <c r="L200" s="51" t="s">
        <v>7</v>
      </c>
      <c r="M200" s="60"/>
      <c r="N200" s="59"/>
      <c r="O200" s="59"/>
      <c r="P200" s="61"/>
      <c r="Q200" s="59"/>
      <c r="R200" s="59"/>
      <c r="S200" s="61"/>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62">
        <f t="shared" si="42"/>
        <v>57143.63</v>
      </c>
      <c r="BB200" s="63">
        <f t="shared" si="43"/>
        <v>57143.63</v>
      </c>
      <c r="BC200" s="58" t="str">
        <f t="shared" si="44"/>
        <v>INR  Fifty Seven Thousand One Hundred &amp; Forty Three  and Paise Sixty Three Only</v>
      </c>
      <c r="BD200" s="64">
        <v>292</v>
      </c>
      <c r="BE200" s="64">
        <f t="shared" si="22"/>
        <v>330.31</v>
      </c>
      <c r="IE200" s="13"/>
      <c r="IF200" s="13"/>
      <c r="IG200" s="13"/>
      <c r="IH200" s="13"/>
      <c r="II200" s="13"/>
    </row>
    <row r="201" spans="1:243" s="12" customFormat="1" ht="58.5" customHeight="1">
      <c r="A201" s="26">
        <v>189</v>
      </c>
      <c r="B201" s="70" t="s">
        <v>436</v>
      </c>
      <c r="C201" s="45" t="s">
        <v>258</v>
      </c>
      <c r="D201" s="66">
        <v>57</v>
      </c>
      <c r="E201" s="67" t="s">
        <v>233</v>
      </c>
      <c r="F201" s="68">
        <v>96.15</v>
      </c>
      <c r="G201" s="59"/>
      <c r="H201" s="49"/>
      <c r="I201" s="48" t="s">
        <v>39</v>
      </c>
      <c r="J201" s="50">
        <f t="shared" si="41"/>
        <v>1</v>
      </c>
      <c r="K201" s="51" t="s">
        <v>64</v>
      </c>
      <c r="L201" s="51" t="s">
        <v>7</v>
      </c>
      <c r="M201" s="60"/>
      <c r="N201" s="59"/>
      <c r="O201" s="59"/>
      <c r="P201" s="61"/>
      <c r="Q201" s="59"/>
      <c r="R201" s="59"/>
      <c r="S201" s="61"/>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62">
        <f t="shared" si="42"/>
        <v>5480.55</v>
      </c>
      <c r="BB201" s="63">
        <f t="shared" si="43"/>
        <v>5480.55</v>
      </c>
      <c r="BC201" s="58" t="str">
        <f t="shared" si="44"/>
        <v>INR  Five Thousand Four Hundred &amp; Eighty  and Paise Fifty Five Only</v>
      </c>
      <c r="BD201" s="64">
        <v>85</v>
      </c>
      <c r="BE201" s="64">
        <f t="shared" si="22"/>
        <v>96.15</v>
      </c>
      <c r="IE201" s="13"/>
      <c r="IF201" s="13"/>
      <c r="IG201" s="13"/>
      <c r="IH201" s="13"/>
      <c r="II201" s="13"/>
    </row>
    <row r="202" spans="1:57" ht="58.5" customHeight="1">
      <c r="A202" s="26">
        <v>190</v>
      </c>
      <c r="B202" s="70" t="s">
        <v>437</v>
      </c>
      <c r="C202" s="45" t="s">
        <v>259</v>
      </c>
      <c r="D202" s="66">
        <v>42</v>
      </c>
      <c r="E202" s="67" t="s">
        <v>233</v>
      </c>
      <c r="F202" s="68">
        <v>312.21</v>
      </c>
      <c r="G202" s="59"/>
      <c r="H202" s="49"/>
      <c r="I202" s="48" t="s">
        <v>39</v>
      </c>
      <c r="J202" s="50">
        <f aca="true" t="shared" si="45" ref="J202:J214">IF(I202="Less(-)",-1,1)</f>
        <v>1</v>
      </c>
      <c r="K202" s="51" t="s">
        <v>64</v>
      </c>
      <c r="L202" s="51" t="s">
        <v>7</v>
      </c>
      <c r="M202" s="60"/>
      <c r="N202" s="59"/>
      <c r="O202" s="59"/>
      <c r="P202" s="61"/>
      <c r="Q202" s="59"/>
      <c r="R202" s="59"/>
      <c r="S202" s="61"/>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62">
        <f t="shared" si="42"/>
        <v>13112.82</v>
      </c>
      <c r="BB202" s="63">
        <f t="shared" si="43"/>
        <v>13112.82</v>
      </c>
      <c r="BC202" s="58" t="str">
        <f t="shared" si="44"/>
        <v>INR  Thirteen Thousand One Hundred &amp; Twelve  and Paise Eighty Two Only</v>
      </c>
      <c r="BD202" s="64">
        <v>276</v>
      </c>
      <c r="BE202" s="64">
        <f t="shared" si="22"/>
        <v>312.21</v>
      </c>
    </row>
    <row r="203" spans="1:58" ht="58.5" customHeight="1">
      <c r="A203" s="26">
        <v>191</v>
      </c>
      <c r="B203" s="70" t="s">
        <v>438</v>
      </c>
      <c r="C203" s="45" t="s">
        <v>260</v>
      </c>
      <c r="D203" s="66">
        <v>12</v>
      </c>
      <c r="E203" s="67" t="s">
        <v>233</v>
      </c>
      <c r="F203" s="68">
        <v>166.29</v>
      </c>
      <c r="G203" s="59"/>
      <c r="H203" s="49"/>
      <c r="I203" s="48" t="s">
        <v>39</v>
      </c>
      <c r="J203" s="50">
        <f t="shared" si="45"/>
        <v>1</v>
      </c>
      <c r="K203" s="51" t="s">
        <v>64</v>
      </c>
      <c r="L203" s="51" t="s">
        <v>7</v>
      </c>
      <c r="M203" s="60"/>
      <c r="N203" s="59"/>
      <c r="O203" s="59"/>
      <c r="P203" s="61"/>
      <c r="Q203" s="59"/>
      <c r="R203" s="59"/>
      <c r="S203" s="61"/>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62">
        <f t="shared" si="42"/>
        <v>1995.48</v>
      </c>
      <c r="BB203" s="63">
        <f t="shared" si="43"/>
        <v>1995.48</v>
      </c>
      <c r="BC203" s="58" t="str">
        <f t="shared" si="44"/>
        <v>INR  One Thousand Nine Hundred &amp; Ninety Five  and Paise Forty Eight Only</v>
      </c>
      <c r="BD203" s="64">
        <v>147</v>
      </c>
      <c r="BE203" s="64">
        <f t="shared" si="22"/>
        <v>166.29</v>
      </c>
      <c r="BF203" s="69"/>
    </row>
    <row r="204" spans="1:57" ht="58.5" customHeight="1">
      <c r="A204" s="26">
        <v>192</v>
      </c>
      <c r="B204" s="70" t="s">
        <v>439</v>
      </c>
      <c r="C204" s="45" t="s">
        <v>261</v>
      </c>
      <c r="D204" s="66">
        <v>12</v>
      </c>
      <c r="E204" s="67" t="s">
        <v>233</v>
      </c>
      <c r="F204" s="68">
        <v>96.15</v>
      </c>
      <c r="G204" s="59"/>
      <c r="H204" s="49"/>
      <c r="I204" s="48" t="s">
        <v>39</v>
      </c>
      <c r="J204" s="50">
        <f t="shared" si="45"/>
        <v>1</v>
      </c>
      <c r="K204" s="51" t="s">
        <v>64</v>
      </c>
      <c r="L204" s="51" t="s">
        <v>7</v>
      </c>
      <c r="M204" s="60"/>
      <c r="N204" s="59"/>
      <c r="O204" s="59"/>
      <c r="P204" s="61"/>
      <c r="Q204" s="59"/>
      <c r="R204" s="59"/>
      <c r="S204" s="61"/>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62">
        <f t="shared" si="42"/>
        <v>1153.8</v>
      </c>
      <c r="BB204" s="63">
        <f t="shared" si="43"/>
        <v>1153.8</v>
      </c>
      <c r="BC204" s="58" t="str">
        <f t="shared" si="44"/>
        <v>INR  One Thousand One Hundred &amp; Fifty Three  and Paise Eighty Only</v>
      </c>
      <c r="BD204" s="64">
        <v>85</v>
      </c>
      <c r="BE204" s="64">
        <f t="shared" si="22"/>
        <v>96.15</v>
      </c>
    </row>
    <row r="205" spans="1:57" ht="58.5" customHeight="1">
      <c r="A205" s="26">
        <v>193</v>
      </c>
      <c r="B205" s="70" t="s">
        <v>440</v>
      </c>
      <c r="C205" s="45" t="s">
        <v>262</v>
      </c>
      <c r="D205" s="66">
        <v>94</v>
      </c>
      <c r="E205" s="67" t="s">
        <v>233</v>
      </c>
      <c r="F205" s="68">
        <v>23.76</v>
      </c>
      <c r="G205" s="59"/>
      <c r="H205" s="49"/>
      <c r="I205" s="48" t="s">
        <v>39</v>
      </c>
      <c r="J205" s="50">
        <f t="shared" si="45"/>
        <v>1</v>
      </c>
      <c r="K205" s="51" t="s">
        <v>64</v>
      </c>
      <c r="L205" s="51" t="s">
        <v>7</v>
      </c>
      <c r="M205" s="60"/>
      <c r="N205" s="59"/>
      <c r="O205" s="59"/>
      <c r="P205" s="61"/>
      <c r="Q205" s="59"/>
      <c r="R205" s="59"/>
      <c r="S205" s="61"/>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62">
        <f t="shared" si="42"/>
        <v>2233.44</v>
      </c>
      <c r="BB205" s="63">
        <f t="shared" si="43"/>
        <v>2233.44</v>
      </c>
      <c r="BC205" s="58" t="str">
        <f t="shared" si="44"/>
        <v>INR  Two Thousand Two Hundred &amp; Thirty Three  and Paise Forty Four Only</v>
      </c>
      <c r="BD205" s="64">
        <v>21</v>
      </c>
      <c r="BE205" s="64">
        <f t="shared" si="22"/>
        <v>23.76</v>
      </c>
    </row>
    <row r="206" spans="1:57" ht="58.5" customHeight="1">
      <c r="A206" s="26">
        <v>194</v>
      </c>
      <c r="B206" s="70" t="s">
        <v>435</v>
      </c>
      <c r="C206" s="45" t="s">
        <v>263</v>
      </c>
      <c r="D206" s="66">
        <v>12</v>
      </c>
      <c r="E206" s="67" t="s">
        <v>233</v>
      </c>
      <c r="F206" s="68">
        <v>37.33</v>
      </c>
      <c r="G206" s="59"/>
      <c r="H206" s="49"/>
      <c r="I206" s="48" t="s">
        <v>39</v>
      </c>
      <c r="J206" s="50">
        <f t="shared" si="45"/>
        <v>1</v>
      </c>
      <c r="K206" s="51" t="s">
        <v>64</v>
      </c>
      <c r="L206" s="51" t="s">
        <v>7</v>
      </c>
      <c r="M206" s="60"/>
      <c r="N206" s="59"/>
      <c r="O206" s="59"/>
      <c r="P206" s="61"/>
      <c r="Q206" s="59"/>
      <c r="R206" s="59"/>
      <c r="S206" s="61"/>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62">
        <f t="shared" si="42"/>
        <v>447.96</v>
      </c>
      <c r="BB206" s="63">
        <f t="shared" si="43"/>
        <v>447.96</v>
      </c>
      <c r="BC206" s="58" t="str">
        <f t="shared" si="44"/>
        <v>INR  Four Hundred &amp; Forty Seven  and Paise Ninety Six Only</v>
      </c>
      <c r="BD206" s="64">
        <v>33</v>
      </c>
      <c r="BE206" s="64">
        <f t="shared" si="22"/>
        <v>37.33</v>
      </c>
    </row>
    <row r="207" spans="1:57" ht="198.75" customHeight="1">
      <c r="A207" s="26">
        <v>195</v>
      </c>
      <c r="B207" s="70" t="s">
        <v>441</v>
      </c>
      <c r="C207" s="45" t="s">
        <v>318</v>
      </c>
      <c r="D207" s="66">
        <v>81</v>
      </c>
      <c r="E207" s="67" t="s">
        <v>231</v>
      </c>
      <c r="F207" s="68">
        <v>50.9</v>
      </c>
      <c r="G207" s="59"/>
      <c r="H207" s="49"/>
      <c r="I207" s="48" t="s">
        <v>39</v>
      </c>
      <c r="J207" s="50">
        <f t="shared" si="45"/>
        <v>1</v>
      </c>
      <c r="K207" s="51" t="s">
        <v>64</v>
      </c>
      <c r="L207" s="51" t="s">
        <v>7</v>
      </c>
      <c r="M207" s="60"/>
      <c r="N207" s="59"/>
      <c r="O207" s="59"/>
      <c r="P207" s="61"/>
      <c r="Q207" s="59"/>
      <c r="R207" s="59"/>
      <c r="S207" s="61"/>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62">
        <f t="shared" si="42"/>
        <v>4122.9</v>
      </c>
      <c r="BB207" s="63">
        <f t="shared" si="43"/>
        <v>4122.9</v>
      </c>
      <c r="BC207" s="58" t="str">
        <f t="shared" si="44"/>
        <v>INR  Four Thousand One Hundred &amp; Twenty Two  and Paise Ninety Only</v>
      </c>
      <c r="BD207" s="64">
        <v>45</v>
      </c>
      <c r="BE207" s="64">
        <f aca="true" t="shared" si="46" ref="BE207:BE248">BD207*1.12*1.01</f>
        <v>50.9</v>
      </c>
    </row>
    <row r="208" spans="1:57" ht="199.5" customHeight="1">
      <c r="A208" s="26">
        <v>196</v>
      </c>
      <c r="B208" s="70" t="s">
        <v>442</v>
      </c>
      <c r="C208" s="45" t="s">
        <v>319</v>
      </c>
      <c r="D208" s="66">
        <v>173</v>
      </c>
      <c r="E208" s="67" t="s">
        <v>231</v>
      </c>
      <c r="F208" s="68">
        <v>64.48</v>
      </c>
      <c r="G208" s="59"/>
      <c r="H208" s="49"/>
      <c r="I208" s="48" t="s">
        <v>39</v>
      </c>
      <c r="J208" s="50">
        <f t="shared" si="45"/>
        <v>1</v>
      </c>
      <c r="K208" s="51" t="s">
        <v>64</v>
      </c>
      <c r="L208" s="51" t="s">
        <v>7</v>
      </c>
      <c r="M208" s="60"/>
      <c r="N208" s="59"/>
      <c r="O208" s="59"/>
      <c r="P208" s="61"/>
      <c r="Q208" s="59"/>
      <c r="R208" s="59"/>
      <c r="S208" s="61"/>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62">
        <f t="shared" si="42"/>
        <v>11155.04</v>
      </c>
      <c r="BB208" s="63">
        <f t="shared" si="43"/>
        <v>11155.04</v>
      </c>
      <c r="BC208" s="58" t="str">
        <f t="shared" si="44"/>
        <v>INR  Eleven Thousand One Hundred &amp; Fifty Five  and Paise Four Only</v>
      </c>
      <c r="BD208" s="64">
        <v>57</v>
      </c>
      <c r="BE208" s="64">
        <f t="shared" si="46"/>
        <v>64.48</v>
      </c>
    </row>
    <row r="209" spans="1:57" ht="199.5" customHeight="1">
      <c r="A209" s="26">
        <v>197</v>
      </c>
      <c r="B209" s="70" t="s">
        <v>567</v>
      </c>
      <c r="C209" s="45" t="s">
        <v>320</v>
      </c>
      <c r="D209" s="66">
        <v>73</v>
      </c>
      <c r="E209" s="67" t="s">
        <v>231</v>
      </c>
      <c r="F209" s="68">
        <v>95.02</v>
      </c>
      <c r="G209" s="59"/>
      <c r="H209" s="49"/>
      <c r="I209" s="48" t="s">
        <v>39</v>
      </c>
      <c r="J209" s="50">
        <f t="shared" si="45"/>
        <v>1</v>
      </c>
      <c r="K209" s="51" t="s">
        <v>64</v>
      </c>
      <c r="L209" s="51" t="s">
        <v>7</v>
      </c>
      <c r="M209" s="60"/>
      <c r="N209" s="59"/>
      <c r="O209" s="59"/>
      <c r="P209" s="61"/>
      <c r="Q209" s="59"/>
      <c r="R209" s="59"/>
      <c r="S209" s="61"/>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62">
        <f t="shared" si="42"/>
        <v>6936.46</v>
      </c>
      <c r="BB209" s="63">
        <f t="shared" si="43"/>
        <v>6936.46</v>
      </c>
      <c r="BC209" s="58" t="str">
        <f t="shared" si="44"/>
        <v>INR  Six Thousand Nine Hundred &amp; Thirty Six  and Paise Forty Six Only</v>
      </c>
      <c r="BD209" s="64">
        <v>84</v>
      </c>
      <c r="BE209" s="64">
        <f t="shared" si="46"/>
        <v>95.02</v>
      </c>
    </row>
    <row r="210" spans="1:57" ht="71.25" customHeight="1">
      <c r="A210" s="26">
        <v>198</v>
      </c>
      <c r="B210" s="70" t="s">
        <v>422</v>
      </c>
      <c r="C210" s="45" t="s">
        <v>321</v>
      </c>
      <c r="D210" s="66">
        <v>25</v>
      </c>
      <c r="E210" s="67" t="s">
        <v>233</v>
      </c>
      <c r="F210" s="68">
        <v>3245.41</v>
      </c>
      <c r="G210" s="59"/>
      <c r="H210" s="49"/>
      <c r="I210" s="48" t="s">
        <v>39</v>
      </c>
      <c r="J210" s="50">
        <f t="shared" si="45"/>
        <v>1</v>
      </c>
      <c r="K210" s="51" t="s">
        <v>64</v>
      </c>
      <c r="L210" s="51" t="s">
        <v>7</v>
      </c>
      <c r="M210" s="60"/>
      <c r="N210" s="59"/>
      <c r="O210" s="59"/>
      <c r="P210" s="61"/>
      <c r="Q210" s="59"/>
      <c r="R210" s="59"/>
      <c r="S210" s="61"/>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62">
        <f t="shared" si="42"/>
        <v>81135.25</v>
      </c>
      <c r="BB210" s="63">
        <f t="shared" si="43"/>
        <v>81135.25</v>
      </c>
      <c r="BC210" s="58" t="str">
        <f t="shared" si="44"/>
        <v>INR  Eighty One Thousand One Hundred &amp; Thirty Five  and Paise Twenty Five Only</v>
      </c>
      <c r="BD210" s="64">
        <v>2869</v>
      </c>
      <c r="BE210" s="64">
        <f t="shared" si="46"/>
        <v>3245.41</v>
      </c>
    </row>
    <row r="211" spans="1:57" ht="48" customHeight="1">
      <c r="A211" s="26">
        <v>199</v>
      </c>
      <c r="B211" s="70" t="s">
        <v>568</v>
      </c>
      <c r="C211" s="45" t="s">
        <v>322</v>
      </c>
      <c r="D211" s="66">
        <v>31</v>
      </c>
      <c r="E211" s="67" t="s">
        <v>233</v>
      </c>
      <c r="F211" s="68">
        <v>1280.52</v>
      </c>
      <c r="G211" s="59"/>
      <c r="H211" s="49"/>
      <c r="I211" s="48" t="s">
        <v>39</v>
      </c>
      <c r="J211" s="50">
        <f t="shared" si="45"/>
        <v>1</v>
      </c>
      <c r="K211" s="51" t="s">
        <v>64</v>
      </c>
      <c r="L211" s="51" t="s">
        <v>7</v>
      </c>
      <c r="M211" s="60"/>
      <c r="N211" s="59"/>
      <c r="O211" s="59"/>
      <c r="P211" s="61"/>
      <c r="Q211" s="59"/>
      <c r="R211" s="59"/>
      <c r="S211" s="61"/>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62">
        <f t="shared" si="42"/>
        <v>39696.12</v>
      </c>
      <c r="BB211" s="63">
        <f t="shared" si="43"/>
        <v>39696.12</v>
      </c>
      <c r="BC211" s="58" t="str">
        <f t="shared" si="44"/>
        <v>INR  Thirty Nine Thousand Six Hundred &amp; Ninety Six  and Paise Twelve Only</v>
      </c>
      <c r="BD211" s="64">
        <v>1132</v>
      </c>
      <c r="BE211" s="64">
        <f t="shared" si="46"/>
        <v>1280.52</v>
      </c>
    </row>
    <row r="212" spans="1:57" ht="87.75" customHeight="1">
      <c r="A212" s="26">
        <v>200</v>
      </c>
      <c r="B212" s="70" t="s">
        <v>570</v>
      </c>
      <c r="C212" s="45" t="s">
        <v>323</v>
      </c>
      <c r="D212" s="66">
        <v>8</v>
      </c>
      <c r="E212" s="67" t="s">
        <v>233</v>
      </c>
      <c r="F212" s="68">
        <v>996.59</v>
      </c>
      <c r="G212" s="59"/>
      <c r="H212" s="49"/>
      <c r="I212" s="48" t="s">
        <v>39</v>
      </c>
      <c r="J212" s="50">
        <f t="shared" si="45"/>
        <v>1</v>
      </c>
      <c r="K212" s="51" t="s">
        <v>64</v>
      </c>
      <c r="L212" s="51" t="s">
        <v>7</v>
      </c>
      <c r="M212" s="60"/>
      <c r="N212" s="59"/>
      <c r="O212" s="59"/>
      <c r="P212" s="61"/>
      <c r="Q212" s="59"/>
      <c r="R212" s="59"/>
      <c r="S212" s="61"/>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62">
        <f t="shared" si="42"/>
        <v>7972.72</v>
      </c>
      <c r="BB212" s="63">
        <f t="shared" si="43"/>
        <v>7972.72</v>
      </c>
      <c r="BC212" s="58" t="str">
        <f t="shared" si="44"/>
        <v>INR  Seven Thousand Nine Hundred &amp; Seventy Two  and Paise Seventy Two Only</v>
      </c>
      <c r="BD212" s="64">
        <v>881</v>
      </c>
      <c r="BE212" s="64">
        <f t="shared" si="46"/>
        <v>996.59</v>
      </c>
    </row>
    <row r="213" spans="1:57" ht="72.75" customHeight="1">
      <c r="A213" s="26">
        <v>201</v>
      </c>
      <c r="B213" s="70" t="s">
        <v>569</v>
      </c>
      <c r="C213" s="45" t="s">
        <v>324</v>
      </c>
      <c r="D213" s="66">
        <v>30</v>
      </c>
      <c r="E213" s="67" t="s">
        <v>233</v>
      </c>
      <c r="F213" s="68">
        <v>3718.25</v>
      </c>
      <c r="G213" s="59"/>
      <c r="H213" s="49"/>
      <c r="I213" s="48" t="s">
        <v>39</v>
      </c>
      <c r="J213" s="50">
        <f t="shared" si="45"/>
        <v>1</v>
      </c>
      <c r="K213" s="51" t="s">
        <v>64</v>
      </c>
      <c r="L213" s="51" t="s">
        <v>7</v>
      </c>
      <c r="M213" s="60"/>
      <c r="N213" s="59"/>
      <c r="O213" s="59"/>
      <c r="P213" s="61"/>
      <c r="Q213" s="59"/>
      <c r="R213" s="59"/>
      <c r="S213" s="61"/>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62">
        <f t="shared" si="42"/>
        <v>111547.5</v>
      </c>
      <c r="BB213" s="63">
        <f t="shared" si="43"/>
        <v>111547.5</v>
      </c>
      <c r="BC213" s="58" t="str">
        <f t="shared" si="44"/>
        <v>INR  One Lakh Eleven Thousand Five Hundred &amp; Forty Seven  and Paise Fifty Only</v>
      </c>
      <c r="BD213" s="64">
        <v>3287</v>
      </c>
      <c r="BE213" s="64">
        <f t="shared" si="46"/>
        <v>3718.25</v>
      </c>
    </row>
    <row r="214" spans="1:57" ht="77.25" customHeight="1">
      <c r="A214" s="26">
        <v>202</v>
      </c>
      <c r="B214" s="70" t="s">
        <v>449</v>
      </c>
      <c r="C214" s="45" t="s">
        <v>325</v>
      </c>
      <c r="D214" s="66">
        <v>14</v>
      </c>
      <c r="E214" s="67" t="s">
        <v>233</v>
      </c>
      <c r="F214" s="68">
        <v>1824.63</v>
      </c>
      <c r="G214" s="59"/>
      <c r="H214" s="49"/>
      <c r="I214" s="48" t="s">
        <v>39</v>
      </c>
      <c r="J214" s="50">
        <f t="shared" si="45"/>
        <v>1</v>
      </c>
      <c r="K214" s="51" t="s">
        <v>64</v>
      </c>
      <c r="L214" s="51" t="s">
        <v>7</v>
      </c>
      <c r="M214" s="60"/>
      <c r="N214" s="59"/>
      <c r="O214" s="59"/>
      <c r="P214" s="61"/>
      <c r="Q214" s="59"/>
      <c r="R214" s="59"/>
      <c r="S214" s="61"/>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62">
        <f t="shared" si="42"/>
        <v>25544.82</v>
      </c>
      <c r="BB214" s="63">
        <f t="shared" si="43"/>
        <v>25544.82</v>
      </c>
      <c r="BC214" s="58" t="str">
        <f t="shared" si="44"/>
        <v>INR  Twenty Five Thousand Five Hundred &amp; Forty Four  and Paise Eighty Two Only</v>
      </c>
      <c r="BD214" s="64">
        <v>1613</v>
      </c>
      <c r="BE214" s="64">
        <f t="shared" si="46"/>
        <v>1824.63</v>
      </c>
    </row>
    <row r="215" spans="1:57" ht="58.5" customHeight="1">
      <c r="A215" s="26">
        <v>203</v>
      </c>
      <c r="B215" s="70" t="s">
        <v>235</v>
      </c>
      <c r="C215" s="45" t="s">
        <v>326</v>
      </c>
      <c r="D215" s="66">
        <v>44</v>
      </c>
      <c r="E215" s="67" t="s">
        <v>233</v>
      </c>
      <c r="F215" s="68">
        <v>1148.17</v>
      </c>
      <c r="G215" s="59"/>
      <c r="H215" s="49"/>
      <c r="I215" s="48" t="s">
        <v>39</v>
      </c>
      <c r="J215" s="50">
        <f aca="true" t="shared" si="47" ref="J215:J220">IF(I215="Less(-)",-1,1)</f>
        <v>1</v>
      </c>
      <c r="K215" s="51" t="s">
        <v>64</v>
      </c>
      <c r="L215" s="51" t="s">
        <v>7</v>
      </c>
      <c r="M215" s="60"/>
      <c r="N215" s="59"/>
      <c r="O215" s="59"/>
      <c r="P215" s="61"/>
      <c r="Q215" s="59"/>
      <c r="R215" s="59"/>
      <c r="S215" s="61"/>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62">
        <f aca="true" t="shared" si="48" ref="BA215:BA220">total_amount_ba($B$2,$D$2,D215,F215,J215,K215,M215)</f>
        <v>50519.48</v>
      </c>
      <c r="BB215" s="63">
        <f aca="true" t="shared" si="49" ref="BB215:BB220">BA215+SUM(N215:AZ215)</f>
        <v>50519.48</v>
      </c>
      <c r="BC215" s="58" t="str">
        <f aca="true" t="shared" si="50" ref="BC215:BC220">SpellNumber(L215,BB215)</f>
        <v>INR  Fifty Thousand Five Hundred &amp; Nineteen  and Paise Forty Eight Only</v>
      </c>
      <c r="BD215" s="64">
        <v>1015</v>
      </c>
      <c r="BE215" s="64">
        <f t="shared" si="46"/>
        <v>1148.17</v>
      </c>
    </row>
    <row r="216" spans="1:57" ht="59.25" customHeight="1">
      <c r="A216" s="26">
        <v>204</v>
      </c>
      <c r="B216" s="70" t="s">
        <v>658</v>
      </c>
      <c r="C216" s="45" t="s">
        <v>327</v>
      </c>
      <c r="D216" s="66">
        <v>43</v>
      </c>
      <c r="E216" s="67" t="s">
        <v>233</v>
      </c>
      <c r="F216" s="68">
        <v>548.63</v>
      </c>
      <c r="G216" s="59"/>
      <c r="H216" s="49"/>
      <c r="I216" s="48" t="s">
        <v>39</v>
      </c>
      <c r="J216" s="50">
        <f t="shared" si="47"/>
        <v>1</v>
      </c>
      <c r="K216" s="51" t="s">
        <v>64</v>
      </c>
      <c r="L216" s="51" t="s">
        <v>7</v>
      </c>
      <c r="M216" s="60"/>
      <c r="N216" s="59"/>
      <c r="O216" s="59"/>
      <c r="P216" s="61"/>
      <c r="Q216" s="59"/>
      <c r="R216" s="59"/>
      <c r="S216" s="61"/>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62">
        <f t="shared" si="48"/>
        <v>23591.09</v>
      </c>
      <c r="BB216" s="63">
        <f t="shared" si="49"/>
        <v>23591.09</v>
      </c>
      <c r="BC216" s="58" t="str">
        <f t="shared" si="50"/>
        <v>INR  Twenty Three Thousand Five Hundred &amp; Ninety One  and Paise Nine Only</v>
      </c>
      <c r="BD216" s="64">
        <v>485</v>
      </c>
      <c r="BE216" s="64">
        <f t="shared" si="46"/>
        <v>548.63</v>
      </c>
    </row>
    <row r="217" spans="1:57" ht="61.5" customHeight="1">
      <c r="A217" s="26">
        <v>205</v>
      </c>
      <c r="B217" s="70" t="s">
        <v>659</v>
      </c>
      <c r="C217" s="45" t="s">
        <v>328</v>
      </c>
      <c r="D217" s="66">
        <v>52</v>
      </c>
      <c r="E217" s="67" t="s">
        <v>233</v>
      </c>
      <c r="F217" s="68">
        <v>102.94</v>
      </c>
      <c r="G217" s="59"/>
      <c r="H217" s="49"/>
      <c r="I217" s="48" t="s">
        <v>39</v>
      </c>
      <c r="J217" s="50">
        <f t="shared" si="47"/>
        <v>1</v>
      </c>
      <c r="K217" s="51" t="s">
        <v>64</v>
      </c>
      <c r="L217" s="51" t="s">
        <v>7</v>
      </c>
      <c r="M217" s="60"/>
      <c r="N217" s="59"/>
      <c r="O217" s="59"/>
      <c r="P217" s="61"/>
      <c r="Q217" s="59"/>
      <c r="R217" s="59"/>
      <c r="S217" s="61"/>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62">
        <f t="shared" si="48"/>
        <v>5352.88</v>
      </c>
      <c r="BB217" s="63">
        <f t="shared" si="49"/>
        <v>5352.88</v>
      </c>
      <c r="BC217" s="58" t="str">
        <f t="shared" si="50"/>
        <v>INR  Five Thousand Three Hundred &amp; Fifty Two  and Paise Eighty Eight Only</v>
      </c>
      <c r="BD217" s="64">
        <v>91</v>
      </c>
      <c r="BE217" s="64">
        <f t="shared" si="46"/>
        <v>102.94</v>
      </c>
    </row>
    <row r="218" spans="1:57" ht="170.25" customHeight="1">
      <c r="A218" s="26">
        <v>206</v>
      </c>
      <c r="B218" s="70" t="s">
        <v>660</v>
      </c>
      <c r="C218" s="45" t="s">
        <v>329</v>
      </c>
      <c r="D218" s="66">
        <v>42</v>
      </c>
      <c r="E218" s="67" t="s">
        <v>233</v>
      </c>
      <c r="F218" s="68">
        <v>3687.71</v>
      </c>
      <c r="G218" s="59"/>
      <c r="H218" s="49"/>
      <c r="I218" s="48" t="s">
        <v>39</v>
      </c>
      <c r="J218" s="50">
        <f t="shared" si="47"/>
        <v>1</v>
      </c>
      <c r="K218" s="51" t="s">
        <v>64</v>
      </c>
      <c r="L218" s="51" t="s">
        <v>7</v>
      </c>
      <c r="M218" s="60"/>
      <c r="N218" s="59"/>
      <c r="O218" s="59"/>
      <c r="P218" s="61"/>
      <c r="Q218" s="59"/>
      <c r="R218" s="59"/>
      <c r="S218" s="61"/>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62">
        <f t="shared" si="48"/>
        <v>154883.82</v>
      </c>
      <c r="BB218" s="63">
        <f t="shared" si="49"/>
        <v>154883.82</v>
      </c>
      <c r="BC218" s="58" t="str">
        <f t="shared" si="50"/>
        <v>INR  One Lakh Fifty Four Thousand Eight Hundred &amp; Eighty Three  and Paise Eighty Two Only</v>
      </c>
      <c r="BD218" s="64">
        <v>3260</v>
      </c>
      <c r="BE218" s="64">
        <f t="shared" si="46"/>
        <v>3687.71</v>
      </c>
    </row>
    <row r="219" spans="1:57" ht="35.25" customHeight="1">
      <c r="A219" s="26">
        <v>207</v>
      </c>
      <c r="B219" s="70" t="s">
        <v>661</v>
      </c>
      <c r="C219" s="45" t="s">
        <v>330</v>
      </c>
      <c r="D219" s="66">
        <v>42</v>
      </c>
      <c r="E219" s="67" t="s">
        <v>233</v>
      </c>
      <c r="F219" s="68">
        <v>1693.41</v>
      </c>
      <c r="G219" s="59"/>
      <c r="H219" s="49"/>
      <c r="I219" s="48" t="s">
        <v>39</v>
      </c>
      <c r="J219" s="50">
        <f t="shared" si="47"/>
        <v>1</v>
      </c>
      <c r="K219" s="51" t="s">
        <v>64</v>
      </c>
      <c r="L219" s="51" t="s">
        <v>7</v>
      </c>
      <c r="M219" s="60"/>
      <c r="N219" s="59"/>
      <c r="O219" s="59"/>
      <c r="P219" s="61"/>
      <c r="Q219" s="59"/>
      <c r="R219" s="59"/>
      <c r="S219" s="61"/>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62">
        <f t="shared" si="48"/>
        <v>71123.22</v>
      </c>
      <c r="BB219" s="63">
        <f t="shared" si="49"/>
        <v>71123.22</v>
      </c>
      <c r="BC219" s="58" t="str">
        <f t="shared" si="50"/>
        <v>INR  Seventy One Thousand One Hundred &amp; Twenty Three  and Paise Twenty Two Only</v>
      </c>
      <c r="BD219" s="64">
        <v>1497</v>
      </c>
      <c r="BE219" s="64">
        <f t="shared" si="46"/>
        <v>1693.41</v>
      </c>
    </row>
    <row r="220" spans="1:57" ht="60" customHeight="1">
      <c r="A220" s="26">
        <v>208</v>
      </c>
      <c r="B220" s="70" t="s">
        <v>443</v>
      </c>
      <c r="C220" s="45" t="s">
        <v>331</v>
      </c>
      <c r="D220" s="66">
        <v>124</v>
      </c>
      <c r="E220" s="67" t="s">
        <v>233</v>
      </c>
      <c r="F220" s="68">
        <v>121.04</v>
      </c>
      <c r="G220" s="59"/>
      <c r="H220" s="49"/>
      <c r="I220" s="48" t="s">
        <v>39</v>
      </c>
      <c r="J220" s="50">
        <f t="shared" si="47"/>
        <v>1</v>
      </c>
      <c r="K220" s="51" t="s">
        <v>64</v>
      </c>
      <c r="L220" s="51" t="s">
        <v>7</v>
      </c>
      <c r="M220" s="60"/>
      <c r="N220" s="59"/>
      <c r="O220" s="59"/>
      <c r="P220" s="61"/>
      <c r="Q220" s="59"/>
      <c r="R220" s="59"/>
      <c r="S220" s="61"/>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62">
        <f t="shared" si="48"/>
        <v>15008.96</v>
      </c>
      <c r="BB220" s="63">
        <f t="shared" si="49"/>
        <v>15008.96</v>
      </c>
      <c r="BC220" s="58" t="str">
        <f t="shared" si="50"/>
        <v>INR  Fifteen Thousand  &amp;Eight  and Paise Ninety Six Only</v>
      </c>
      <c r="BD220" s="64">
        <v>107</v>
      </c>
      <c r="BE220" s="64">
        <f t="shared" si="46"/>
        <v>121.04</v>
      </c>
    </row>
    <row r="221" spans="1:57" ht="87" customHeight="1">
      <c r="A221" s="26">
        <v>209</v>
      </c>
      <c r="B221" s="70" t="s">
        <v>444</v>
      </c>
      <c r="C221" s="45" t="s">
        <v>332</v>
      </c>
      <c r="D221" s="66">
        <v>42</v>
      </c>
      <c r="E221" s="67" t="s">
        <v>233</v>
      </c>
      <c r="F221" s="68">
        <v>669.67</v>
      </c>
      <c r="G221" s="59"/>
      <c r="H221" s="49"/>
      <c r="I221" s="48" t="s">
        <v>39</v>
      </c>
      <c r="J221" s="50">
        <f aca="true" t="shared" si="51" ref="J221:J226">IF(I221="Less(-)",-1,1)</f>
        <v>1</v>
      </c>
      <c r="K221" s="51" t="s">
        <v>64</v>
      </c>
      <c r="L221" s="51" t="s">
        <v>7</v>
      </c>
      <c r="M221" s="60"/>
      <c r="N221" s="59"/>
      <c r="O221" s="59"/>
      <c r="P221" s="61"/>
      <c r="Q221" s="59"/>
      <c r="R221" s="59"/>
      <c r="S221" s="61"/>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62">
        <f aca="true" t="shared" si="52" ref="BA221:BA226">total_amount_ba($B$2,$D$2,D221,F221,J221,K221,M221)</f>
        <v>28126.14</v>
      </c>
      <c r="BB221" s="63">
        <f aca="true" t="shared" si="53" ref="BB221:BB226">BA221+SUM(N221:AZ221)</f>
        <v>28126.14</v>
      </c>
      <c r="BC221" s="58" t="str">
        <f aca="true" t="shared" si="54" ref="BC221:BC226">SpellNumber(L221,BB221)</f>
        <v>INR  Twenty Eight Thousand One Hundred &amp; Twenty Six  and Paise Fourteen Only</v>
      </c>
      <c r="BD221" s="64">
        <v>592</v>
      </c>
      <c r="BE221" s="64">
        <f t="shared" si="46"/>
        <v>669.67</v>
      </c>
    </row>
    <row r="222" spans="1:57" ht="60" customHeight="1">
      <c r="A222" s="26">
        <v>210</v>
      </c>
      <c r="B222" s="70" t="s">
        <v>662</v>
      </c>
      <c r="C222" s="45" t="s">
        <v>333</v>
      </c>
      <c r="D222" s="66">
        <v>44</v>
      </c>
      <c r="E222" s="67" t="s">
        <v>233</v>
      </c>
      <c r="F222" s="68">
        <v>537.32</v>
      </c>
      <c r="G222" s="59"/>
      <c r="H222" s="49"/>
      <c r="I222" s="48" t="s">
        <v>39</v>
      </c>
      <c r="J222" s="50">
        <f t="shared" si="51"/>
        <v>1</v>
      </c>
      <c r="K222" s="51" t="s">
        <v>64</v>
      </c>
      <c r="L222" s="51" t="s">
        <v>7</v>
      </c>
      <c r="M222" s="60"/>
      <c r="N222" s="59"/>
      <c r="O222" s="59"/>
      <c r="P222" s="61"/>
      <c r="Q222" s="59"/>
      <c r="R222" s="59"/>
      <c r="S222" s="61"/>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62">
        <f t="shared" si="52"/>
        <v>23642.08</v>
      </c>
      <c r="BB222" s="63">
        <f t="shared" si="53"/>
        <v>23642.08</v>
      </c>
      <c r="BC222" s="58" t="str">
        <f t="shared" si="54"/>
        <v>INR  Twenty Three Thousand Six Hundred &amp; Forty Two  and Paise Eight Only</v>
      </c>
      <c r="BD222" s="64">
        <v>475</v>
      </c>
      <c r="BE222" s="64">
        <f t="shared" si="46"/>
        <v>537.32</v>
      </c>
    </row>
    <row r="223" spans="1:57" ht="72.75" customHeight="1">
      <c r="A223" s="26">
        <v>211</v>
      </c>
      <c r="B223" s="70" t="s">
        <v>663</v>
      </c>
      <c r="C223" s="45" t="s">
        <v>334</v>
      </c>
      <c r="D223" s="66">
        <v>42</v>
      </c>
      <c r="E223" s="67" t="s">
        <v>233</v>
      </c>
      <c r="F223" s="68">
        <v>693.43</v>
      </c>
      <c r="G223" s="59"/>
      <c r="H223" s="49"/>
      <c r="I223" s="48" t="s">
        <v>39</v>
      </c>
      <c r="J223" s="50">
        <f t="shared" si="51"/>
        <v>1</v>
      </c>
      <c r="K223" s="51" t="s">
        <v>64</v>
      </c>
      <c r="L223" s="51" t="s">
        <v>7</v>
      </c>
      <c r="M223" s="60"/>
      <c r="N223" s="59"/>
      <c r="O223" s="59"/>
      <c r="P223" s="61"/>
      <c r="Q223" s="59"/>
      <c r="R223" s="59"/>
      <c r="S223" s="61"/>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62">
        <f t="shared" si="52"/>
        <v>29124.06</v>
      </c>
      <c r="BB223" s="63">
        <f t="shared" si="53"/>
        <v>29124.06</v>
      </c>
      <c r="BC223" s="58" t="str">
        <f t="shared" si="54"/>
        <v>INR  Twenty Nine Thousand One Hundred &amp; Twenty Four  and Paise Six Only</v>
      </c>
      <c r="BD223" s="64">
        <v>613</v>
      </c>
      <c r="BE223" s="64">
        <f t="shared" si="46"/>
        <v>693.43</v>
      </c>
    </row>
    <row r="224" spans="1:57" ht="48.75" customHeight="1">
      <c r="A224" s="26">
        <v>212</v>
      </c>
      <c r="B224" s="70" t="s">
        <v>571</v>
      </c>
      <c r="C224" s="45" t="s">
        <v>335</v>
      </c>
      <c r="D224" s="66">
        <v>104</v>
      </c>
      <c r="E224" s="67" t="s">
        <v>233</v>
      </c>
      <c r="F224" s="68">
        <v>973.96</v>
      </c>
      <c r="G224" s="59"/>
      <c r="H224" s="49"/>
      <c r="I224" s="48" t="s">
        <v>39</v>
      </c>
      <c r="J224" s="50">
        <f t="shared" si="51"/>
        <v>1</v>
      </c>
      <c r="K224" s="51" t="s">
        <v>64</v>
      </c>
      <c r="L224" s="51" t="s">
        <v>7</v>
      </c>
      <c r="M224" s="60"/>
      <c r="N224" s="59"/>
      <c r="O224" s="59"/>
      <c r="P224" s="61"/>
      <c r="Q224" s="59"/>
      <c r="R224" s="59"/>
      <c r="S224" s="61"/>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62">
        <f t="shared" si="52"/>
        <v>101291.84</v>
      </c>
      <c r="BB224" s="63">
        <f t="shared" si="53"/>
        <v>101291.84</v>
      </c>
      <c r="BC224" s="58" t="str">
        <f t="shared" si="54"/>
        <v>INR  One Lakh One Thousand Two Hundred &amp; Ninety One  and Paise Eighty Four Only</v>
      </c>
      <c r="BD224" s="64">
        <v>861</v>
      </c>
      <c r="BE224" s="64">
        <f t="shared" si="46"/>
        <v>973.96</v>
      </c>
    </row>
    <row r="225" spans="1:57" ht="45.75" customHeight="1">
      <c r="A225" s="26">
        <v>213</v>
      </c>
      <c r="B225" s="70" t="s">
        <v>572</v>
      </c>
      <c r="C225" s="45" t="s">
        <v>336</v>
      </c>
      <c r="D225" s="66">
        <v>28</v>
      </c>
      <c r="E225" s="67" t="s">
        <v>233</v>
      </c>
      <c r="F225" s="68">
        <v>921.93</v>
      </c>
      <c r="G225" s="59"/>
      <c r="H225" s="49"/>
      <c r="I225" s="48" t="s">
        <v>39</v>
      </c>
      <c r="J225" s="50">
        <f t="shared" si="51"/>
        <v>1</v>
      </c>
      <c r="K225" s="51" t="s">
        <v>64</v>
      </c>
      <c r="L225" s="51" t="s">
        <v>7</v>
      </c>
      <c r="M225" s="60"/>
      <c r="N225" s="59"/>
      <c r="O225" s="59"/>
      <c r="P225" s="61"/>
      <c r="Q225" s="59"/>
      <c r="R225" s="59"/>
      <c r="S225" s="61"/>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62">
        <f t="shared" si="52"/>
        <v>25814.04</v>
      </c>
      <c r="BB225" s="63">
        <f t="shared" si="53"/>
        <v>25814.04</v>
      </c>
      <c r="BC225" s="58" t="str">
        <f t="shared" si="54"/>
        <v>INR  Twenty Five Thousand Eight Hundred &amp; Fourteen  and Paise Four Only</v>
      </c>
      <c r="BD225" s="64">
        <v>815</v>
      </c>
      <c r="BE225" s="64">
        <f t="shared" si="46"/>
        <v>921.93</v>
      </c>
    </row>
    <row r="226" spans="1:57" ht="62.25" customHeight="1">
      <c r="A226" s="26">
        <v>214</v>
      </c>
      <c r="B226" s="70" t="s">
        <v>573</v>
      </c>
      <c r="C226" s="45" t="s">
        <v>337</v>
      </c>
      <c r="D226" s="66">
        <v>43</v>
      </c>
      <c r="E226" s="67" t="s">
        <v>233</v>
      </c>
      <c r="F226" s="68">
        <v>2703.57</v>
      </c>
      <c r="G226" s="59"/>
      <c r="H226" s="49"/>
      <c r="I226" s="48" t="s">
        <v>39</v>
      </c>
      <c r="J226" s="50">
        <f t="shared" si="51"/>
        <v>1</v>
      </c>
      <c r="K226" s="51" t="s">
        <v>64</v>
      </c>
      <c r="L226" s="51" t="s">
        <v>7</v>
      </c>
      <c r="M226" s="60"/>
      <c r="N226" s="59"/>
      <c r="O226" s="59"/>
      <c r="P226" s="61"/>
      <c r="Q226" s="59"/>
      <c r="R226" s="59"/>
      <c r="S226" s="61"/>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62">
        <f t="shared" si="52"/>
        <v>116253.51</v>
      </c>
      <c r="BB226" s="63">
        <f t="shared" si="53"/>
        <v>116253.51</v>
      </c>
      <c r="BC226" s="58" t="str">
        <f t="shared" si="54"/>
        <v>INR  One Lakh Sixteen Thousand Two Hundred &amp; Fifty Three  and Paise Fifty One Only</v>
      </c>
      <c r="BD226" s="64">
        <v>2390</v>
      </c>
      <c r="BE226" s="64">
        <f t="shared" si="46"/>
        <v>2703.57</v>
      </c>
    </row>
    <row r="227" spans="1:57" ht="61.5" customHeight="1">
      <c r="A227" s="26">
        <v>215</v>
      </c>
      <c r="B227" s="70" t="s">
        <v>445</v>
      </c>
      <c r="C227" s="45" t="s">
        <v>338</v>
      </c>
      <c r="D227" s="66">
        <v>42</v>
      </c>
      <c r="E227" s="67" t="s">
        <v>233</v>
      </c>
      <c r="F227" s="68">
        <v>511.3</v>
      </c>
      <c r="G227" s="59"/>
      <c r="H227" s="49"/>
      <c r="I227" s="48" t="s">
        <v>39</v>
      </c>
      <c r="J227" s="50">
        <f aca="true" t="shared" si="55" ref="J227:J232">IF(I227="Less(-)",-1,1)</f>
        <v>1</v>
      </c>
      <c r="K227" s="51" t="s">
        <v>64</v>
      </c>
      <c r="L227" s="51" t="s">
        <v>7</v>
      </c>
      <c r="M227" s="60"/>
      <c r="N227" s="59"/>
      <c r="O227" s="59"/>
      <c r="P227" s="61"/>
      <c r="Q227" s="59"/>
      <c r="R227" s="59"/>
      <c r="S227" s="61"/>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62">
        <f aca="true" t="shared" si="56" ref="BA227:BA232">total_amount_ba($B$2,$D$2,D227,F227,J227,K227,M227)</f>
        <v>21474.6</v>
      </c>
      <c r="BB227" s="63">
        <f aca="true" t="shared" si="57" ref="BB227:BB232">BA227+SUM(N227:AZ227)</f>
        <v>21474.6</v>
      </c>
      <c r="BC227" s="58" t="str">
        <f aca="true" t="shared" si="58" ref="BC227:BC232">SpellNumber(L227,BB227)</f>
        <v>INR  Twenty One Thousand Four Hundred &amp; Seventy Four  and Paise Sixty Only</v>
      </c>
      <c r="BD227" s="64">
        <v>452</v>
      </c>
      <c r="BE227" s="64">
        <f t="shared" si="46"/>
        <v>511.3</v>
      </c>
    </row>
    <row r="228" spans="1:57" ht="30" customHeight="1">
      <c r="A228" s="26">
        <v>216</v>
      </c>
      <c r="B228" s="70" t="s">
        <v>446</v>
      </c>
      <c r="C228" s="45" t="s">
        <v>339</v>
      </c>
      <c r="D228" s="66">
        <v>102</v>
      </c>
      <c r="E228" s="67" t="s">
        <v>233</v>
      </c>
      <c r="F228" s="68">
        <v>96.15</v>
      </c>
      <c r="G228" s="59"/>
      <c r="H228" s="49"/>
      <c r="I228" s="48" t="s">
        <v>39</v>
      </c>
      <c r="J228" s="50">
        <f t="shared" si="55"/>
        <v>1</v>
      </c>
      <c r="K228" s="51" t="s">
        <v>64</v>
      </c>
      <c r="L228" s="51" t="s">
        <v>7</v>
      </c>
      <c r="M228" s="60"/>
      <c r="N228" s="59"/>
      <c r="O228" s="59"/>
      <c r="P228" s="61"/>
      <c r="Q228" s="59"/>
      <c r="R228" s="59"/>
      <c r="S228" s="61"/>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62">
        <f t="shared" si="56"/>
        <v>9807.3</v>
      </c>
      <c r="BB228" s="63">
        <f t="shared" si="57"/>
        <v>9807.3</v>
      </c>
      <c r="BC228" s="58" t="str">
        <f t="shared" si="58"/>
        <v>INR  Nine Thousand Eight Hundred &amp; Seven  and Paise Thirty Only</v>
      </c>
      <c r="BD228" s="64">
        <v>85</v>
      </c>
      <c r="BE228" s="64">
        <f t="shared" si="46"/>
        <v>96.15</v>
      </c>
    </row>
    <row r="229" spans="1:57" ht="30" customHeight="1">
      <c r="A229" s="26">
        <v>217</v>
      </c>
      <c r="B229" s="70" t="s">
        <v>447</v>
      </c>
      <c r="C229" s="45" t="s">
        <v>340</v>
      </c>
      <c r="D229" s="66">
        <v>22</v>
      </c>
      <c r="E229" s="67" t="s">
        <v>233</v>
      </c>
      <c r="F229" s="68">
        <v>115.38</v>
      </c>
      <c r="G229" s="59"/>
      <c r="H229" s="49"/>
      <c r="I229" s="48" t="s">
        <v>39</v>
      </c>
      <c r="J229" s="50">
        <f t="shared" si="55"/>
        <v>1</v>
      </c>
      <c r="K229" s="51" t="s">
        <v>64</v>
      </c>
      <c r="L229" s="51" t="s">
        <v>7</v>
      </c>
      <c r="M229" s="60"/>
      <c r="N229" s="59"/>
      <c r="O229" s="59"/>
      <c r="P229" s="61"/>
      <c r="Q229" s="59"/>
      <c r="R229" s="59"/>
      <c r="S229" s="61"/>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62">
        <f t="shared" si="56"/>
        <v>2538.36</v>
      </c>
      <c r="BB229" s="63">
        <f t="shared" si="57"/>
        <v>2538.36</v>
      </c>
      <c r="BC229" s="58" t="str">
        <f t="shared" si="58"/>
        <v>INR  Two Thousand Five Hundred &amp; Thirty Eight  and Paise Thirty Six Only</v>
      </c>
      <c r="BD229" s="64">
        <v>102</v>
      </c>
      <c r="BE229" s="64">
        <f t="shared" si="46"/>
        <v>115.38</v>
      </c>
    </row>
    <row r="230" spans="1:57" ht="45.75" customHeight="1">
      <c r="A230" s="26">
        <v>218</v>
      </c>
      <c r="B230" s="70" t="s">
        <v>448</v>
      </c>
      <c r="C230" s="45" t="s">
        <v>341</v>
      </c>
      <c r="D230" s="66">
        <v>4</v>
      </c>
      <c r="E230" s="67" t="s">
        <v>233</v>
      </c>
      <c r="F230" s="68">
        <v>11802.94</v>
      </c>
      <c r="G230" s="59"/>
      <c r="H230" s="49"/>
      <c r="I230" s="48" t="s">
        <v>39</v>
      </c>
      <c r="J230" s="50">
        <f t="shared" si="55"/>
        <v>1</v>
      </c>
      <c r="K230" s="51" t="s">
        <v>64</v>
      </c>
      <c r="L230" s="51" t="s">
        <v>7</v>
      </c>
      <c r="M230" s="60"/>
      <c r="N230" s="59"/>
      <c r="O230" s="59"/>
      <c r="P230" s="61"/>
      <c r="Q230" s="59"/>
      <c r="R230" s="59"/>
      <c r="S230" s="61"/>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62">
        <f t="shared" si="56"/>
        <v>47211.76</v>
      </c>
      <c r="BB230" s="63">
        <f t="shared" si="57"/>
        <v>47211.76</v>
      </c>
      <c r="BC230" s="58" t="str">
        <f t="shared" si="58"/>
        <v>INR  Forty Seven Thousand Two Hundred &amp; Eleven  and Paise Seventy Six Only</v>
      </c>
      <c r="BD230" s="64">
        <v>10434</v>
      </c>
      <c r="BE230" s="64">
        <f t="shared" si="46"/>
        <v>11802.94</v>
      </c>
    </row>
    <row r="231" spans="1:57" ht="49.5" customHeight="1">
      <c r="A231" s="26">
        <v>219</v>
      </c>
      <c r="B231" s="70" t="s">
        <v>697</v>
      </c>
      <c r="C231" s="45" t="s">
        <v>342</v>
      </c>
      <c r="D231" s="66">
        <v>4</v>
      </c>
      <c r="E231" s="67" t="s">
        <v>233</v>
      </c>
      <c r="F231" s="68">
        <v>255.65</v>
      </c>
      <c r="G231" s="59"/>
      <c r="H231" s="49"/>
      <c r="I231" s="48" t="s">
        <v>39</v>
      </c>
      <c r="J231" s="50">
        <f t="shared" si="55"/>
        <v>1</v>
      </c>
      <c r="K231" s="51" t="s">
        <v>64</v>
      </c>
      <c r="L231" s="51" t="s">
        <v>7</v>
      </c>
      <c r="M231" s="60"/>
      <c r="N231" s="59"/>
      <c r="O231" s="59"/>
      <c r="P231" s="61"/>
      <c r="Q231" s="59"/>
      <c r="R231" s="59"/>
      <c r="S231" s="61"/>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62">
        <f t="shared" si="56"/>
        <v>1022.6</v>
      </c>
      <c r="BB231" s="63">
        <f t="shared" si="57"/>
        <v>1022.6</v>
      </c>
      <c r="BC231" s="58" t="str">
        <f t="shared" si="58"/>
        <v>INR  One Thousand  &amp;Twenty Two  and Paise Sixty Only</v>
      </c>
      <c r="BD231" s="64">
        <v>226</v>
      </c>
      <c r="BE231" s="64">
        <f t="shared" si="46"/>
        <v>255.65</v>
      </c>
    </row>
    <row r="232" spans="1:57" ht="313.5" customHeight="1">
      <c r="A232" s="26">
        <v>220</v>
      </c>
      <c r="B232" s="70" t="s">
        <v>664</v>
      </c>
      <c r="C232" s="45" t="s">
        <v>343</v>
      </c>
      <c r="D232" s="66">
        <v>11</v>
      </c>
      <c r="E232" s="67" t="s">
        <v>233</v>
      </c>
      <c r="F232" s="68">
        <v>7485.15</v>
      </c>
      <c r="G232" s="59"/>
      <c r="H232" s="49"/>
      <c r="I232" s="48" t="s">
        <v>39</v>
      </c>
      <c r="J232" s="50">
        <f t="shared" si="55"/>
        <v>1</v>
      </c>
      <c r="K232" s="51" t="s">
        <v>64</v>
      </c>
      <c r="L232" s="51" t="s">
        <v>7</v>
      </c>
      <c r="M232" s="60"/>
      <c r="N232" s="59"/>
      <c r="O232" s="59"/>
      <c r="P232" s="61"/>
      <c r="Q232" s="59"/>
      <c r="R232" s="59"/>
      <c r="S232" s="61"/>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62">
        <f t="shared" si="56"/>
        <v>82336.65</v>
      </c>
      <c r="BB232" s="63">
        <f t="shared" si="57"/>
        <v>82336.65</v>
      </c>
      <c r="BC232" s="58" t="str">
        <f t="shared" si="58"/>
        <v>INR  Eighty Two Thousand Three Hundred &amp; Thirty Six  and Paise Sixty Five Only</v>
      </c>
      <c r="BD232" s="64">
        <v>6617</v>
      </c>
      <c r="BE232" s="64">
        <f t="shared" si="46"/>
        <v>7485.15</v>
      </c>
    </row>
    <row r="233" spans="1:57" ht="378.75" customHeight="1">
      <c r="A233" s="26">
        <v>221</v>
      </c>
      <c r="B233" s="70" t="s">
        <v>574</v>
      </c>
      <c r="C233" s="45" t="s">
        <v>344</v>
      </c>
      <c r="D233" s="66">
        <v>3</v>
      </c>
      <c r="E233" s="67" t="s">
        <v>233</v>
      </c>
      <c r="F233" s="68">
        <v>120111.95</v>
      </c>
      <c r="G233" s="59"/>
      <c r="H233" s="49"/>
      <c r="I233" s="48" t="s">
        <v>39</v>
      </c>
      <c r="J233" s="50">
        <f aca="true" t="shared" si="59" ref="J233:J248">IF(I233="Less(-)",-1,1)</f>
        <v>1</v>
      </c>
      <c r="K233" s="51" t="s">
        <v>64</v>
      </c>
      <c r="L233" s="51" t="s">
        <v>7</v>
      </c>
      <c r="M233" s="60"/>
      <c r="N233" s="59"/>
      <c r="O233" s="59"/>
      <c r="P233" s="61"/>
      <c r="Q233" s="59"/>
      <c r="R233" s="59"/>
      <c r="S233" s="61"/>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62">
        <f aca="true" t="shared" si="60" ref="BA233:BA248">total_amount_ba($B$2,$D$2,D233,F233,J233,K233,M233)</f>
        <v>360335.85</v>
      </c>
      <c r="BB233" s="63">
        <f aca="true" t="shared" si="61" ref="BB233:BB248">BA233+SUM(N233:AZ233)</f>
        <v>360335.85</v>
      </c>
      <c r="BC233" s="58" t="str">
        <f aca="true" t="shared" si="62" ref="BC233:BC248">SpellNumber(L233,BB233)</f>
        <v>INR  Three Lakh Sixty Thousand Three Hundred &amp; Thirty Five  and Paise Eighty Five Only</v>
      </c>
      <c r="BD233" s="64">
        <v>106181</v>
      </c>
      <c r="BE233" s="64">
        <f t="shared" si="46"/>
        <v>120111.95</v>
      </c>
    </row>
    <row r="234" spans="1:57" ht="378.75" customHeight="1">
      <c r="A234" s="26">
        <v>222</v>
      </c>
      <c r="B234" s="70" t="s">
        <v>575</v>
      </c>
      <c r="C234" s="45" t="s">
        <v>345</v>
      </c>
      <c r="D234" s="66">
        <v>1</v>
      </c>
      <c r="E234" s="67" t="s">
        <v>233</v>
      </c>
      <c r="F234" s="68">
        <v>95016.28</v>
      </c>
      <c r="G234" s="59"/>
      <c r="H234" s="49"/>
      <c r="I234" s="48" t="s">
        <v>39</v>
      </c>
      <c r="J234" s="50">
        <f t="shared" si="59"/>
        <v>1</v>
      </c>
      <c r="K234" s="51" t="s">
        <v>64</v>
      </c>
      <c r="L234" s="51" t="s">
        <v>7</v>
      </c>
      <c r="M234" s="60"/>
      <c r="N234" s="59"/>
      <c r="O234" s="59"/>
      <c r="P234" s="61"/>
      <c r="Q234" s="59"/>
      <c r="R234" s="59"/>
      <c r="S234" s="61"/>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62">
        <f t="shared" si="60"/>
        <v>95016.28</v>
      </c>
      <c r="BB234" s="63">
        <f t="shared" si="61"/>
        <v>95016.28</v>
      </c>
      <c r="BC234" s="58" t="str">
        <f t="shared" si="62"/>
        <v>INR  Ninety Five Thousand  &amp;Sixteen  and Paise Twenty Eight Only</v>
      </c>
      <c r="BD234" s="64">
        <v>83996</v>
      </c>
      <c r="BE234" s="64">
        <f t="shared" si="46"/>
        <v>95016.28</v>
      </c>
    </row>
    <row r="235" spans="1:57" ht="354.75" customHeight="1">
      <c r="A235" s="26">
        <v>223</v>
      </c>
      <c r="B235" s="70" t="s">
        <v>576</v>
      </c>
      <c r="C235" s="45" t="s">
        <v>346</v>
      </c>
      <c r="D235" s="66">
        <v>4</v>
      </c>
      <c r="E235" s="67" t="s">
        <v>233</v>
      </c>
      <c r="F235" s="68">
        <v>17667.08</v>
      </c>
      <c r="G235" s="59"/>
      <c r="H235" s="49"/>
      <c r="I235" s="48" t="s">
        <v>39</v>
      </c>
      <c r="J235" s="50">
        <f t="shared" si="59"/>
        <v>1</v>
      </c>
      <c r="K235" s="51" t="s">
        <v>64</v>
      </c>
      <c r="L235" s="51" t="s">
        <v>7</v>
      </c>
      <c r="M235" s="60"/>
      <c r="N235" s="59"/>
      <c r="O235" s="59"/>
      <c r="P235" s="61"/>
      <c r="Q235" s="59"/>
      <c r="R235" s="59"/>
      <c r="S235" s="61"/>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62">
        <f t="shared" si="60"/>
        <v>70668.32</v>
      </c>
      <c r="BB235" s="63">
        <f t="shared" si="61"/>
        <v>70668.32</v>
      </c>
      <c r="BC235" s="58" t="str">
        <f t="shared" si="62"/>
        <v>INR  Seventy Thousand Six Hundred &amp; Sixty Eight  and Paise Thirty Two Only</v>
      </c>
      <c r="BD235" s="64">
        <v>15618</v>
      </c>
      <c r="BE235" s="64">
        <f t="shared" si="46"/>
        <v>17667.08</v>
      </c>
    </row>
    <row r="236" spans="1:57" ht="215.25" customHeight="1">
      <c r="A236" s="26">
        <v>224</v>
      </c>
      <c r="B236" s="70" t="s">
        <v>683</v>
      </c>
      <c r="C236" s="45" t="s">
        <v>347</v>
      </c>
      <c r="D236" s="66">
        <v>40</v>
      </c>
      <c r="E236" s="67" t="s">
        <v>236</v>
      </c>
      <c r="F236" s="68">
        <v>774.87</v>
      </c>
      <c r="G236" s="59"/>
      <c r="H236" s="49"/>
      <c r="I236" s="48" t="s">
        <v>39</v>
      </c>
      <c r="J236" s="50">
        <f t="shared" si="59"/>
        <v>1</v>
      </c>
      <c r="K236" s="51" t="s">
        <v>64</v>
      </c>
      <c r="L236" s="51" t="s">
        <v>7</v>
      </c>
      <c r="M236" s="60"/>
      <c r="N236" s="59"/>
      <c r="O236" s="59"/>
      <c r="P236" s="61"/>
      <c r="Q236" s="59"/>
      <c r="R236" s="59"/>
      <c r="S236" s="61"/>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62">
        <f t="shared" si="60"/>
        <v>30994.8</v>
      </c>
      <c r="BB236" s="63">
        <f t="shared" si="61"/>
        <v>30994.8</v>
      </c>
      <c r="BC236" s="58" t="str">
        <f t="shared" si="62"/>
        <v>INR  Thirty Thousand Nine Hundred &amp; Ninety Four  and Paise Eighty Only</v>
      </c>
      <c r="BD236" s="64">
        <v>685</v>
      </c>
      <c r="BE236" s="64">
        <f t="shared" si="46"/>
        <v>774.87</v>
      </c>
    </row>
    <row r="237" spans="1:57" ht="214.5" customHeight="1">
      <c r="A237" s="26">
        <v>225</v>
      </c>
      <c r="B237" s="70" t="s">
        <v>669</v>
      </c>
      <c r="C237" s="45" t="s">
        <v>348</v>
      </c>
      <c r="D237" s="66">
        <v>110</v>
      </c>
      <c r="E237" s="67" t="s">
        <v>236</v>
      </c>
      <c r="F237" s="68">
        <v>324.65</v>
      </c>
      <c r="G237" s="59"/>
      <c r="H237" s="49"/>
      <c r="I237" s="48" t="s">
        <v>39</v>
      </c>
      <c r="J237" s="50">
        <f t="shared" si="59"/>
        <v>1</v>
      </c>
      <c r="K237" s="51" t="s">
        <v>64</v>
      </c>
      <c r="L237" s="51" t="s">
        <v>7</v>
      </c>
      <c r="M237" s="60"/>
      <c r="N237" s="59"/>
      <c r="O237" s="59"/>
      <c r="P237" s="61"/>
      <c r="Q237" s="59"/>
      <c r="R237" s="59"/>
      <c r="S237" s="61"/>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62">
        <f t="shared" si="60"/>
        <v>35711.5</v>
      </c>
      <c r="BB237" s="63">
        <f t="shared" si="61"/>
        <v>35711.5</v>
      </c>
      <c r="BC237" s="58" t="str">
        <f t="shared" si="62"/>
        <v>INR  Thirty Five Thousand Seven Hundred &amp; Eleven  and Paise Fifty Only</v>
      </c>
      <c r="BD237" s="64">
        <v>287</v>
      </c>
      <c r="BE237" s="64">
        <f t="shared" si="46"/>
        <v>324.65</v>
      </c>
    </row>
    <row r="238" spans="1:57" ht="60.75" customHeight="1">
      <c r="A238" s="26">
        <v>226</v>
      </c>
      <c r="B238" s="70" t="s">
        <v>670</v>
      </c>
      <c r="C238" s="45" t="s">
        <v>349</v>
      </c>
      <c r="D238" s="66">
        <v>86</v>
      </c>
      <c r="E238" s="67" t="s">
        <v>236</v>
      </c>
      <c r="F238" s="68">
        <v>745.46</v>
      </c>
      <c r="G238" s="59"/>
      <c r="H238" s="49"/>
      <c r="I238" s="48" t="s">
        <v>39</v>
      </c>
      <c r="J238" s="50">
        <f t="shared" si="59"/>
        <v>1</v>
      </c>
      <c r="K238" s="51" t="s">
        <v>64</v>
      </c>
      <c r="L238" s="51" t="s">
        <v>7</v>
      </c>
      <c r="M238" s="60"/>
      <c r="N238" s="59"/>
      <c r="O238" s="59"/>
      <c r="P238" s="61"/>
      <c r="Q238" s="59"/>
      <c r="R238" s="59"/>
      <c r="S238" s="61"/>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62">
        <f t="shared" si="60"/>
        <v>64109.56</v>
      </c>
      <c r="BB238" s="63">
        <f t="shared" si="61"/>
        <v>64109.56</v>
      </c>
      <c r="BC238" s="58" t="str">
        <f t="shared" si="62"/>
        <v>INR  Sixty Four Thousand One Hundred &amp; Nine  and Paise Fifty Six Only</v>
      </c>
      <c r="BD238" s="64">
        <v>659</v>
      </c>
      <c r="BE238" s="64">
        <f t="shared" si="46"/>
        <v>745.46</v>
      </c>
    </row>
    <row r="239" spans="1:57" ht="60.75" customHeight="1">
      <c r="A239" s="26">
        <v>227</v>
      </c>
      <c r="B239" s="70" t="s">
        <v>671</v>
      </c>
      <c r="C239" s="45" t="s">
        <v>350</v>
      </c>
      <c r="D239" s="66">
        <v>40</v>
      </c>
      <c r="E239" s="67" t="s">
        <v>236</v>
      </c>
      <c r="F239" s="68">
        <v>1464.9</v>
      </c>
      <c r="G239" s="59"/>
      <c r="H239" s="49"/>
      <c r="I239" s="48" t="s">
        <v>39</v>
      </c>
      <c r="J239" s="50">
        <f t="shared" si="59"/>
        <v>1</v>
      </c>
      <c r="K239" s="51" t="s">
        <v>64</v>
      </c>
      <c r="L239" s="51" t="s">
        <v>7</v>
      </c>
      <c r="M239" s="60"/>
      <c r="N239" s="59"/>
      <c r="O239" s="59"/>
      <c r="P239" s="61"/>
      <c r="Q239" s="59"/>
      <c r="R239" s="59"/>
      <c r="S239" s="61"/>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62">
        <f t="shared" si="60"/>
        <v>58596</v>
      </c>
      <c r="BB239" s="63">
        <f t="shared" si="61"/>
        <v>58596</v>
      </c>
      <c r="BC239" s="58" t="str">
        <f t="shared" si="62"/>
        <v>INR  Fifty Eight Thousand Five Hundred &amp; Ninety Six  Only</v>
      </c>
      <c r="BD239" s="64">
        <v>1295</v>
      </c>
      <c r="BE239" s="64">
        <f t="shared" si="46"/>
        <v>1464.9</v>
      </c>
    </row>
    <row r="240" spans="1:57" ht="46.5" customHeight="1">
      <c r="A240" s="26">
        <v>228</v>
      </c>
      <c r="B240" s="70" t="s">
        <v>672</v>
      </c>
      <c r="C240" s="45" t="s">
        <v>351</v>
      </c>
      <c r="D240" s="66">
        <v>24</v>
      </c>
      <c r="E240" s="67" t="s">
        <v>236</v>
      </c>
      <c r="F240" s="68">
        <v>2121</v>
      </c>
      <c r="G240" s="59"/>
      <c r="H240" s="49"/>
      <c r="I240" s="48" t="s">
        <v>39</v>
      </c>
      <c r="J240" s="50">
        <f t="shared" si="59"/>
        <v>1</v>
      </c>
      <c r="K240" s="51" t="s">
        <v>64</v>
      </c>
      <c r="L240" s="51" t="s">
        <v>7</v>
      </c>
      <c r="M240" s="60"/>
      <c r="N240" s="59"/>
      <c r="O240" s="59"/>
      <c r="P240" s="61"/>
      <c r="Q240" s="59"/>
      <c r="R240" s="59"/>
      <c r="S240" s="61"/>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62">
        <f t="shared" si="60"/>
        <v>50904</v>
      </c>
      <c r="BB240" s="63">
        <f t="shared" si="61"/>
        <v>50904</v>
      </c>
      <c r="BC240" s="58" t="str">
        <f t="shared" si="62"/>
        <v>INR  Fifty Thousand Nine Hundred &amp; Four  Only</v>
      </c>
      <c r="BD240" s="64">
        <v>1875</v>
      </c>
      <c r="BE240" s="64">
        <f t="shared" si="46"/>
        <v>2121</v>
      </c>
    </row>
    <row r="241" spans="1:57" ht="122.25" customHeight="1">
      <c r="A241" s="26">
        <v>229</v>
      </c>
      <c r="B241" s="70" t="s">
        <v>673</v>
      </c>
      <c r="C241" s="45" t="s">
        <v>352</v>
      </c>
      <c r="D241" s="66">
        <v>1</v>
      </c>
      <c r="E241" s="67" t="s">
        <v>674</v>
      </c>
      <c r="F241" s="68">
        <v>8526.99</v>
      </c>
      <c r="G241" s="59"/>
      <c r="H241" s="49"/>
      <c r="I241" s="48" t="s">
        <v>39</v>
      </c>
      <c r="J241" s="50">
        <f t="shared" si="59"/>
        <v>1</v>
      </c>
      <c r="K241" s="51" t="s">
        <v>64</v>
      </c>
      <c r="L241" s="51" t="s">
        <v>7</v>
      </c>
      <c r="M241" s="60"/>
      <c r="N241" s="59"/>
      <c r="O241" s="59"/>
      <c r="P241" s="61"/>
      <c r="Q241" s="59"/>
      <c r="R241" s="59"/>
      <c r="S241" s="61"/>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62">
        <f t="shared" si="60"/>
        <v>8526.99</v>
      </c>
      <c r="BB241" s="63">
        <f t="shared" si="61"/>
        <v>8526.99</v>
      </c>
      <c r="BC241" s="58" t="str">
        <f t="shared" si="62"/>
        <v>INR  Eight Thousand Five Hundred &amp; Twenty Six  and Paise Ninety Nine Only</v>
      </c>
      <c r="BD241" s="64">
        <v>7538</v>
      </c>
      <c r="BE241" s="64">
        <f t="shared" si="46"/>
        <v>8526.99</v>
      </c>
    </row>
    <row r="242" spans="1:57" ht="158.25" customHeight="1">
      <c r="A242" s="26">
        <v>230</v>
      </c>
      <c r="B242" s="70" t="s">
        <v>676</v>
      </c>
      <c r="C242" s="45" t="s">
        <v>353</v>
      </c>
      <c r="D242" s="66">
        <v>4</v>
      </c>
      <c r="E242" s="67" t="s">
        <v>678</v>
      </c>
      <c r="F242" s="68">
        <v>2295.2</v>
      </c>
      <c r="G242" s="59"/>
      <c r="H242" s="49"/>
      <c r="I242" s="48" t="s">
        <v>39</v>
      </c>
      <c r="J242" s="50">
        <f t="shared" si="59"/>
        <v>1</v>
      </c>
      <c r="K242" s="51" t="s">
        <v>64</v>
      </c>
      <c r="L242" s="51" t="s">
        <v>7</v>
      </c>
      <c r="M242" s="60"/>
      <c r="N242" s="59"/>
      <c r="O242" s="59"/>
      <c r="P242" s="61"/>
      <c r="Q242" s="59"/>
      <c r="R242" s="59"/>
      <c r="S242" s="61"/>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62">
        <f t="shared" si="60"/>
        <v>9180.8</v>
      </c>
      <c r="BB242" s="63">
        <f t="shared" si="61"/>
        <v>9180.8</v>
      </c>
      <c r="BC242" s="58" t="str">
        <f t="shared" si="62"/>
        <v>INR  Nine Thousand One Hundred &amp; Eighty  and Paise Eighty Only</v>
      </c>
      <c r="BD242" s="64">
        <v>2029</v>
      </c>
      <c r="BE242" s="64">
        <f t="shared" si="46"/>
        <v>2295.2</v>
      </c>
    </row>
    <row r="243" spans="1:57" ht="74.25" customHeight="1">
      <c r="A243" s="26">
        <v>231</v>
      </c>
      <c r="B243" s="70" t="s">
        <v>675</v>
      </c>
      <c r="C243" s="45" t="s">
        <v>354</v>
      </c>
      <c r="D243" s="66">
        <v>3</v>
      </c>
      <c r="E243" s="67" t="s">
        <v>678</v>
      </c>
      <c r="F243" s="68">
        <v>471.71</v>
      </c>
      <c r="G243" s="59"/>
      <c r="H243" s="49"/>
      <c r="I243" s="48" t="s">
        <v>39</v>
      </c>
      <c r="J243" s="50">
        <f t="shared" si="59"/>
        <v>1</v>
      </c>
      <c r="K243" s="51" t="s">
        <v>64</v>
      </c>
      <c r="L243" s="51" t="s">
        <v>7</v>
      </c>
      <c r="M243" s="60"/>
      <c r="N243" s="59"/>
      <c r="O243" s="59"/>
      <c r="P243" s="61"/>
      <c r="Q243" s="59"/>
      <c r="R243" s="59"/>
      <c r="S243" s="61"/>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62">
        <f t="shared" si="60"/>
        <v>1415.13</v>
      </c>
      <c r="BB243" s="63">
        <f t="shared" si="61"/>
        <v>1415.13</v>
      </c>
      <c r="BC243" s="58" t="str">
        <f t="shared" si="62"/>
        <v>INR  One Thousand Four Hundred &amp; Fifteen  and Paise Thirteen Only</v>
      </c>
      <c r="BD243" s="64">
        <v>417</v>
      </c>
      <c r="BE243" s="64">
        <f t="shared" si="46"/>
        <v>471.71</v>
      </c>
    </row>
    <row r="244" spans="1:57" ht="89.25" customHeight="1">
      <c r="A244" s="26">
        <v>232</v>
      </c>
      <c r="B244" s="70" t="s">
        <v>677</v>
      </c>
      <c r="C244" s="45" t="s">
        <v>355</v>
      </c>
      <c r="D244" s="66">
        <v>1</v>
      </c>
      <c r="E244" s="67" t="s">
        <v>238</v>
      </c>
      <c r="F244" s="68">
        <v>1392.51</v>
      </c>
      <c r="G244" s="59"/>
      <c r="H244" s="49"/>
      <c r="I244" s="48" t="s">
        <v>39</v>
      </c>
      <c r="J244" s="50">
        <f t="shared" si="59"/>
        <v>1</v>
      </c>
      <c r="K244" s="51" t="s">
        <v>64</v>
      </c>
      <c r="L244" s="51" t="s">
        <v>7</v>
      </c>
      <c r="M244" s="60"/>
      <c r="N244" s="59"/>
      <c r="O244" s="59"/>
      <c r="P244" s="61"/>
      <c r="Q244" s="59"/>
      <c r="R244" s="59"/>
      <c r="S244" s="61"/>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62">
        <f t="shared" si="60"/>
        <v>1392.51</v>
      </c>
      <c r="BB244" s="63">
        <f t="shared" si="61"/>
        <v>1392.51</v>
      </c>
      <c r="BC244" s="58" t="str">
        <f t="shared" si="62"/>
        <v>INR  One Thousand Three Hundred &amp; Ninety Two  and Paise Fifty One Only</v>
      </c>
      <c r="BD244" s="64">
        <v>1231</v>
      </c>
      <c r="BE244" s="64">
        <f t="shared" si="46"/>
        <v>1392.51</v>
      </c>
    </row>
    <row r="245" spans="1:57" ht="87.75" customHeight="1">
      <c r="A245" s="26">
        <v>233</v>
      </c>
      <c r="B245" s="70" t="s">
        <v>679</v>
      </c>
      <c r="C245" s="45" t="s">
        <v>356</v>
      </c>
      <c r="D245" s="66">
        <v>1</v>
      </c>
      <c r="E245" s="67" t="s">
        <v>237</v>
      </c>
      <c r="F245" s="68">
        <v>696.82</v>
      </c>
      <c r="G245" s="59"/>
      <c r="H245" s="49"/>
      <c r="I245" s="48" t="s">
        <v>39</v>
      </c>
      <c r="J245" s="50">
        <f t="shared" si="59"/>
        <v>1</v>
      </c>
      <c r="K245" s="51" t="s">
        <v>64</v>
      </c>
      <c r="L245" s="51" t="s">
        <v>7</v>
      </c>
      <c r="M245" s="60"/>
      <c r="N245" s="59"/>
      <c r="O245" s="59"/>
      <c r="P245" s="61"/>
      <c r="Q245" s="59"/>
      <c r="R245" s="59"/>
      <c r="S245" s="61"/>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62">
        <f t="shared" si="60"/>
        <v>696.82</v>
      </c>
      <c r="BB245" s="63">
        <f t="shared" si="61"/>
        <v>696.82</v>
      </c>
      <c r="BC245" s="58" t="str">
        <f t="shared" si="62"/>
        <v>INR  Six Hundred &amp; Ninety Six  and Paise Eighty Two Only</v>
      </c>
      <c r="BD245" s="64">
        <v>616</v>
      </c>
      <c r="BE245" s="64">
        <f t="shared" si="46"/>
        <v>696.82</v>
      </c>
    </row>
    <row r="246" spans="1:57" ht="73.5" customHeight="1">
      <c r="A246" s="26">
        <v>234</v>
      </c>
      <c r="B246" s="70" t="s">
        <v>680</v>
      </c>
      <c r="C246" s="45" t="s">
        <v>357</v>
      </c>
      <c r="D246" s="66">
        <v>1</v>
      </c>
      <c r="E246" s="67" t="s">
        <v>237</v>
      </c>
      <c r="F246" s="68">
        <v>568.99</v>
      </c>
      <c r="G246" s="59"/>
      <c r="H246" s="49"/>
      <c r="I246" s="48" t="s">
        <v>39</v>
      </c>
      <c r="J246" s="50">
        <f t="shared" si="59"/>
        <v>1</v>
      </c>
      <c r="K246" s="51" t="s">
        <v>64</v>
      </c>
      <c r="L246" s="51" t="s">
        <v>7</v>
      </c>
      <c r="M246" s="60"/>
      <c r="N246" s="59"/>
      <c r="O246" s="59"/>
      <c r="P246" s="61"/>
      <c r="Q246" s="59"/>
      <c r="R246" s="59"/>
      <c r="S246" s="61"/>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62">
        <f t="shared" si="60"/>
        <v>568.99</v>
      </c>
      <c r="BB246" s="63">
        <f t="shared" si="61"/>
        <v>568.99</v>
      </c>
      <c r="BC246" s="58" t="str">
        <f t="shared" si="62"/>
        <v>INR  Five Hundred &amp; Sixty Eight  and Paise Ninety Nine Only</v>
      </c>
      <c r="BD246" s="64">
        <v>503</v>
      </c>
      <c r="BE246" s="64">
        <f t="shared" si="46"/>
        <v>568.99</v>
      </c>
    </row>
    <row r="247" spans="1:57" ht="90" customHeight="1">
      <c r="A247" s="26">
        <v>235</v>
      </c>
      <c r="B247" s="70" t="s">
        <v>681</v>
      </c>
      <c r="C247" s="45" t="s">
        <v>358</v>
      </c>
      <c r="D247" s="66">
        <v>1</v>
      </c>
      <c r="E247" s="67" t="s">
        <v>237</v>
      </c>
      <c r="F247" s="68">
        <v>178.73</v>
      </c>
      <c r="G247" s="59"/>
      <c r="H247" s="49"/>
      <c r="I247" s="48" t="s">
        <v>39</v>
      </c>
      <c r="J247" s="50">
        <f t="shared" si="59"/>
        <v>1</v>
      </c>
      <c r="K247" s="51" t="s">
        <v>64</v>
      </c>
      <c r="L247" s="51" t="s">
        <v>7</v>
      </c>
      <c r="M247" s="60"/>
      <c r="N247" s="59"/>
      <c r="O247" s="59"/>
      <c r="P247" s="61"/>
      <c r="Q247" s="59"/>
      <c r="R247" s="59"/>
      <c r="S247" s="61"/>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62">
        <f t="shared" si="60"/>
        <v>178.73</v>
      </c>
      <c r="BB247" s="63">
        <f t="shared" si="61"/>
        <v>178.73</v>
      </c>
      <c r="BC247" s="58" t="str">
        <f t="shared" si="62"/>
        <v>INR  One Hundred &amp; Seventy Eight  and Paise Seventy Three Only</v>
      </c>
      <c r="BD247" s="64">
        <v>158</v>
      </c>
      <c r="BE247" s="64">
        <f t="shared" si="46"/>
        <v>178.73</v>
      </c>
    </row>
    <row r="248" spans="1:57" ht="46.5" customHeight="1">
      <c r="A248" s="26">
        <v>236</v>
      </c>
      <c r="B248" s="70" t="s">
        <v>682</v>
      </c>
      <c r="C248" s="45" t="s">
        <v>359</v>
      </c>
      <c r="D248" s="66">
        <v>2</v>
      </c>
      <c r="E248" s="67" t="s">
        <v>239</v>
      </c>
      <c r="F248" s="68">
        <v>424.2</v>
      </c>
      <c r="G248" s="59"/>
      <c r="H248" s="49"/>
      <c r="I248" s="48" t="s">
        <v>39</v>
      </c>
      <c r="J248" s="50">
        <f t="shared" si="59"/>
        <v>1</v>
      </c>
      <c r="K248" s="51" t="s">
        <v>64</v>
      </c>
      <c r="L248" s="51" t="s">
        <v>7</v>
      </c>
      <c r="M248" s="60"/>
      <c r="N248" s="59"/>
      <c r="O248" s="59"/>
      <c r="P248" s="61"/>
      <c r="Q248" s="59"/>
      <c r="R248" s="59"/>
      <c r="S248" s="61"/>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62">
        <f t="shared" si="60"/>
        <v>848.4</v>
      </c>
      <c r="BB248" s="63">
        <f t="shared" si="61"/>
        <v>848.4</v>
      </c>
      <c r="BC248" s="58" t="str">
        <f t="shared" si="62"/>
        <v>INR  Eight Hundred &amp; Forty Eight  and Paise Forty Only</v>
      </c>
      <c r="BD248" s="64">
        <v>375</v>
      </c>
      <c r="BE248" s="64">
        <f t="shared" si="46"/>
        <v>424.2</v>
      </c>
    </row>
    <row r="249" spans="1:243" s="15" customFormat="1" ht="409.5">
      <c r="A249" s="26">
        <v>237</v>
      </c>
      <c r="B249" s="43" t="s">
        <v>646</v>
      </c>
      <c r="C249" s="45" t="s">
        <v>360</v>
      </c>
      <c r="D249" s="46"/>
      <c r="E249" s="47"/>
      <c r="F249" s="48"/>
      <c r="G249" s="49"/>
      <c r="H249" s="49"/>
      <c r="I249" s="48"/>
      <c r="J249" s="50"/>
      <c r="K249" s="51"/>
      <c r="L249" s="51"/>
      <c r="M249" s="52"/>
      <c r="N249" s="53"/>
      <c r="O249" s="53"/>
      <c r="P249" s="54"/>
      <c r="Q249" s="53"/>
      <c r="R249" s="53"/>
      <c r="S249" s="54"/>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6"/>
      <c r="BB249" s="57"/>
      <c r="BC249" s="58"/>
      <c r="IE249" s="16">
        <v>1</v>
      </c>
      <c r="IF249" s="16" t="s">
        <v>35</v>
      </c>
      <c r="IG249" s="16" t="s">
        <v>36</v>
      </c>
      <c r="IH249" s="16">
        <v>10</v>
      </c>
      <c r="II249" s="16" t="s">
        <v>37</v>
      </c>
    </row>
    <row r="250" spans="1:57" ht="60" customHeight="1">
      <c r="A250" s="26">
        <v>238</v>
      </c>
      <c r="B250" s="70" t="s">
        <v>577</v>
      </c>
      <c r="C250" s="45" t="s">
        <v>361</v>
      </c>
      <c r="D250" s="66">
        <v>1</v>
      </c>
      <c r="E250" s="67" t="s">
        <v>239</v>
      </c>
      <c r="F250" s="68">
        <v>1545.66</v>
      </c>
      <c r="G250" s="59"/>
      <c r="H250" s="49"/>
      <c r="I250" s="48" t="s">
        <v>39</v>
      </c>
      <c r="J250" s="50">
        <f>IF(I250="Less(-)",-1,1)</f>
        <v>1</v>
      </c>
      <c r="K250" s="51" t="s">
        <v>64</v>
      </c>
      <c r="L250" s="51" t="s">
        <v>7</v>
      </c>
      <c r="M250" s="60"/>
      <c r="N250" s="59"/>
      <c r="O250" s="59"/>
      <c r="P250" s="61"/>
      <c r="Q250" s="59"/>
      <c r="R250" s="59"/>
      <c r="S250" s="61"/>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62">
        <f>total_amount_ba($B$2,$D$2,D250,F250,J250,K250,M250)</f>
        <v>1545.66</v>
      </c>
      <c r="BB250" s="63">
        <f>BA250+SUM(N250:AZ250)</f>
        <v>1545.66</v>
      </c>
      <c r="BC250" s="58" t="str">
        <f>SpellNumber(L250,BB250)</f>
        <v>INR  One Thousand Five Hundred &amp; Forty Five  and Paise Sixty Six Only</v>
      </c>
      <c r="BD250" s="64">
        <v>1277</v>
      </c>
      <c r="BE250" s="88">
        <f>+BD250*1.12*1.07*1.01</f>
        <v>1545.66</v>
      </c>
    </row>
    <row r="251" spans="1:57" ht="63.75" customHeight="1">
      <c r="A251" s="26">
        <v>239</v>
      </c>
      <c r="B251" s="70" t="s">
        <v>578</v>
      </c>
      <c r="C251" s="45" t="s">
        <v>362</v>
      </c>
      <c r="D251" s="66">
        <v>1</v>
      </c>
      <c r="E251" s="67" t="s">
        <v>239</v>
      </c>
      <c r="F251" s="68">
        <v>8883.01</v>
      </c>
      <c r="G251" s="59"/>
      <c r="H251" s="49"/>
      <c r="I251" s="48" t="s">
        <v>39</v>
      </c>
      <c r="J251" s="50">
        <f>IF(I251="Less(-)",-1,1)</f>
        <v>1</v>
      </c>
      <c r="K251" s="51" t="s">
        <v>64</v>
      </c>
      <c r="L251" s="51" t="s">
        <v>7</v>
      </c>
      <c r="M251" s="60"/>
      <c r="N251" s="59"/>
      <c r="O251" s="59"/>
      <c r="P251" s="61"/>
      <c r="Q251" s="59"/>
      <c r="R251" s="59"/>
      <c r="S251" s="61"/>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62">
        <f>total_amount_ba($B$2,$D$2,D251,F251,J251,K251,M251)</f>
        <v>8883.01</v>
      </c>
      <c r="BB251" s="63">
        <f>BA251+SUM(N251:AZ251)</f>
        <v>8883.01</v>
      </c>
      <c r="BC251" s="58" t="str">
        <f>SpellNumber(L251,BB251)</f>
        <v>INR  Eight Thousand Eight Hundred &amp; Eighty Three  and Paise One Only</v>
      </c>
      <c r="BD251" s="64">
        <v>7339</v>
      </c>
      <c r="BE251" s="88">
        <f aca="true" t="shared" si="63" ref="BE251:BE292">+BD251*1.12*1.07*1.01</f>
        <v>8883.01</v>
      </c>
    </row>
    <row r="252" spans="1:57" ht="61.5" customHeight="1">
      <c r="A252" s="26">
        <v>240</v>
      </c>
      <c r="B252" s="70" t="s">
        <v>579</v>
      </c>
      <c r="C252" s="45" t="s">
        <v>363</v>
      </c>
      <c r="D252" s="66">
        <v>1</v>
      </c>
      <c r="E252" s="67" t="s">
        <v>239</v>
      </c>
      <c r="F252" s="68">
        <v>4839.12</v>
      </c>
      <c r="G252" s="59"/>
      <c r="H252" s="49"/>
      <c r="I252" s="48" t="s">
        <v>39</v>
      </c>
      <c r="J252" s="50">
        <f>IF(I252="Less(-)",-1,1)</f>
        <v>1</v>
      </c>
      <c r="K252" s="51" t="s">
        <v>64</v>
      </c>
      <c r="L252" s="51" t="s">
        <v>7</v>
      </c>
      <c r="M252" s="60"/>
      <c r="N252" s="59"/>
      <c r="O252" s="59"/>
      <c r="P252" s="61"/>
      <c r="Q252" s="59"/>
      <c r="R252" s="59"/>
      <c r="S252" s="61"/>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62">
        <f>total_amount_ba($B$2,$D$2,D252,F252,J252,K252,M252)</f>
        <v>4839.12</v>
      </c>
      <c r="BB252" s="63">
        <f>BA252+SUM(N252:AZ252)</f>
        <v>4839.12</v>
      </c>
      <c r="BC252" s="58" t="str">
        <f>SpellNumber(L252,BB252)</f>
        <v>INR  Four Thousand Eight Hundred &amp; Thirty Nine  and Paise Twelve Only</v>
      </c>
      <c r="BD252" s="64">
        <v>3998</v>
      </c>
      <c r="BE252" s="88">
        <f t="shared" si="63"/>
        <v>4839.12</v>
      </c>
    </row>
    <row r="253" spans="1:57" ht="158.25" customHeight="1">
      <c r="A253" s="26">
        <v>241</v>
      </c>
      <c r="B253" s="70" t="s">
        <v>580</v>
      </c>
      <c r="C253" s="45" t="s">
        <v>364</v>
      </c>
      <c r="D253" s="66">
        <v>2</v>
      </c>
      <c r="E253" s="67" t="s">
        <v>236</v>
      </c>
      <c r="F253" s="68">
        <v>4559.52</v>
      </c>
      <c r="G253" s="59"/>
      <c r="H253" s="49"/>
      <c r="I253" s="48" t="s">
        <v>39</v>
      </c>
      <c r="J253" s="50">
        <f>IF(I253="Less(-)",-1,1)</f>
        <v>1</v>
      </c>
      <c r="K253" s="51" t="s">
        <v>64</v>
      </c>
      <c r="L253" s="51" t="s">
        <v>7</v>
      </c>
      <c r="M253" s="60"/>
      <c r="N253" s="59"/>
      <c r="O253" s="59"/>
      <c r="P253" s="61"/>
      <c r="Q253" s="59"/>
      <c r="R253" s="59"/>
      <c r="S253" s="61"/>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62">
        <f>total_amount_ba($B$2,$D$2,D253,F253,J253,K253,M253)</f>
        <v>9119.04</v>
      </c>
      <c r="BB253" s="63">
        <f>BA253+SUM(N253:AZ253)</f>
        <v>9119.04</v>
      </c>
      <c r="BC253" s="58" t="str">
        <f>SpellNumber(L253,BB253)</f>
        <v>INR  Nine Thousand One Hundred &amp; Nineteen  and Paise Four Only</v>
      </c>
      <c r="BD253" s="64">
        <v>3767</v>
      </c>
      <c r="BE253" s="88">
        <f t="shared" si="63"/>
        <v>4559.52</v>
      </c>
    </row>
    <row r="254" spans="1:57" ht="157.5" customHeight="1">
      <c r="A254" s="26">
        <v>242</v>
      </c>
      <c r="B254" s="70" t="s">
        <v>581</v>
      </c>
      <c r="C254" s="45" t="s">
        <v>365</v>
      </c>
      <c r="D254" s="66">
        <v>1</v>
      </c>
      <c r="E254" s="67" t="s">
        <v>236</v>
      </c>
      <c r="F254" s="68">
        <v>3205.1</v>
      </c>
      <c r="G254" s="59"/>
      <c r="H254" s="49"/>
      <c r="I254" s="48" t="s">
        <v>39</v>
      </c>
      <c r="J254" s="50">
        <f aca="true" t="shared" si="64" ref="J254:J264">IF(I254="Less(-)",-1,1)</f>
        <v>1</v>
      </c>
      <c r="K254" s="51" t="s">
        <v>64</v>
      </c>
      <c r="L254" s="51" t="s">
        <v>7</v>
      </c>
      <c r="M254" s="60"/>
      <c r="N254" s="59"/>
      <c r="O254" s="59"/>
      <c r="P254" s="61"/>
      <c r="Q254" s="59"/>
      <c r="R254" s="59"/>
      <c r="S254" s="61"/>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62">
        <f aca="true" t="shared" si="65" ref="BA254:BA264">total_amount_ba($B$2,$D$2,D254,F254,J254,K254,M254)</f>
        <v>3205.1</v>
      </c>
      <c r="BB254" s="63">
        <f aca="true" t="shared" si="66" ref="BB254:BB264">BA254+SUM(N254:AZ254)</f>
        <v>3205.1</v>
      </c>
      <c r="BC254" s="58" t="str">
        <f aca="true" t="shared" si="67" ref="BC254:BC264">SpellNumber(L254,BB254)</f>
        <v>INR  Three Thousand Two Hundred &amp; Five  and Paise Ten Only</v>
      </c>
      <c r="BD254" s="64">
        <v>2648</v>
      </c>
      <c r="BE254" s="88">
        <f t="shared" si="63"/>
        <v>3205.1</v>
      </c>
    </row>
    <row r="255" spans="1:57" ht="100.5" customHeight="1">
      <c r="A255" s="26">
        <v>243</v>
      </c>
      <c r="B255" s="70" t="s">
        <v>582</v>
      </c>
      <c r="C255" s="45" t="s">
        <v>366</v>
      </c>
      <c r="D255" s="66">
        <v>60</v>
      </c>
      <c r="E255" s="67" t="s">
        <v>236</v>
      </c>
      <c r="F255" s="68">
        <v>196.08</v>
      </c>
      <c r="G255" s="59"/>
      <c r="H255" s="49"/>
      <c r="I255" s="48" t="s">
        <v>39</v>
      </c>
      <c r="J255" s="50">
        <f t="shared" si="64"/>
        <v>1</v>
      </c>
      <c r="K255" s="51" t="s">
        <v>64</v>
      </c>
      <c r="L255" s="51" t="s">
        <v>7</v>
      </c>
      <c r="M255" s="60"/>
      <c r="N255" s="59"/>
      <c r="O255" s="59"/>
      <c r="P255" s="61"/>
      <c r="Q255" s="59"/>
      <c r="R255" s="59"/>
      <c r="S255" s="61"/>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62">
        <f t="shared" si="65"/>
        <v>11764.8</v>
      </c>
      <c r="BB255" s="63">
        <f t="shared" si="66"/>
        <v>11764.8</v>
      </c>
      <c r="BC255" s="58" t="str">
        <f t="shared" si="67"/>
        <v>INR  Eleven Thousand Seven Hundred &amp; Sixty Four  and Paise Eighty Only</v>
      </c>
      <c r="BD255" s="64">
        <v>162</v>
      </c>
      <c r="BE255" s="88">
        <f t="shared" si="63"/>
        <v>196.08</v>
      </c>
    </row>
    <row r="256" spans="1:57" ht="60.75" customHeight="1">
      <c r="A256" s="26">
        <v>244</v>
      </c>
      <c r="B256" s="70" t="s">
        <v>583</v>
      </c>
      <c r="C256" s="45" t="s">
        <v>367</v>
      </c>
      <c r="D256" s="66">
        <v>105</v>
      </c>
      <c r="E256" s="67" t="s">
        <v>236</v>
      </c>
      <c r="F256" s="68">
        <v>203.34</v>
      </c>
      <c r="G256" s="59"/>
      <c r="H256" s="49"/>
      <c r="I256" s="48" t="s">
        <v>39</v>
      </c>
      <c r="J256" s="50">
        <f t="shared" si="64"/>
        <v>1</v>
      </c>
      <c r="K256" s="51" t="s">
        <v>64</v>
      </c>
      <c r="L256" s="51" t="s">
        <v>7</v>
      </c>
      <c r="M256" s="60"/>
      <c r="N256" s="59"/>
      <c r="O256" s="59"/>
      <c r="P256" s="61"/>
      <c r="Q256" s="59"/>
      <c r="R256" s="59"/>
      <c r="S256" s="61"/>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62">
        <f t="shared" si="65"/>
        <v>21350.7</v>
      </c>
      <c r="BB256" s="63">
        <f t="shared" si="66"/>
        <v>21350.7</v>
      </c>
      <c r="BC256" s="58" t="str">
        <f t="shared" si="67"/>
        <v>INR  Twenty One Thousand Three Hundred &amp; Fifty  and Paise Seventy Only</v>
      </c>
      <c r="BD256" s="64">
        <v>168</v>
      </c>
      <c r="BE256" s="88">
        <f t="shared" si="63"/>
        <v>203.34</v>
      </c>
    </row>
    <row r="257" spans="1:57" ht="48.75" customHeight="1">
      <c r="A257" s="26">
        <v>245</v>
      </c>
      <c r="B257" s="70" t="s">
        <v>584</v>
      </c>
      <c r="C257" s="45" t="s">
        <v>368</v>
      </c>
      <c r="D257" s="66">
        <v>150</v>
      </c>
      <c r="E257" s="67" t="s">
        <v>236</v>
      </c>
      <c r="F257" s="68">
        <v>208.19</v>
      </c>
      <c r="G257" s="59"/>
      <c r="H257" s="49"/>
      <c r="I257" s="48" t="s">
        <v>39</v>
      </c>
      <c r="J257" s="50">
        <f t="shared" si="64"/>
        <v>1</v>
      </c>
      <c r="K257" s="51" t="s">
        <v>64</v>
      </c>
      <c r="L257" s="51" t="s">
        <v>7</v>
      </c>
      <c r="M257" s="60"/>
      <c r="N257" s="59"/>
      <c r="O257" s="59"/>
      <c r="P257" s="61"/>
      <c r="Q257" s="59"/>
      <c r="R257" s="59"/>
      <c r="S257" s="61"/>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62">
        <f t="shared" si="65"/>
        <v>31228.5</v>
      </c>
      <c r="BB257" s="63">
        <f t="shared" si="66"/>
        <v>31228.5</v>
      </c>
      <c r="BC257" s="58" t="str">
        <f t="shared" si="67"/>
        <v>INR  Thirty One Thousand Two Hundred &amp; Twenty Eight  and Paise Fifty Only</v>
      </c>
      <c r="BD257" s="64">
        <v>172</v>
      </c>
      <c r="BE257" s="88">
        <f t="shared" si="63"/>
        <v>208.19</v>
      </c>
    </row>
    <row r="258" spans="1:57" ht="58.5" customHeight="1">
      <c r="A258" s="26">
        <v>246</v>
      </c>
      <c r="B258" s="70" t="s">
        <v>585</v>
      </c>
      <c r="C258" s="45" t="s">
        <v>369</v>
      </c>
      <c r="D258" s="66">
        <v>15</v>
      </c>
      <c r="E258" s="67" t="s">
        <v>236</v>
      </c>
      <c r="F258" s="68">
        <v>68.99</v>
      </c>
      <c r="G258" s="59"/>
      <c r="H258" s="49"/>
      <c r="I258" s="48" t="s">
        <v>39</v>
      </c>
      <c r="J258" s="50">
        <f t="shared" si="64"/>
        <v>1</v>
      </c>
      <c r="K258" s="51" t="s">
        <v>64</v>
      </c>
      <c r="L258" s="51" t="s">
        <v>7</v>
      </c>
      <c r="M258" s="60"/>
      <c r="N258" s="59"/>
      <c r="O258" s="59"/>
      <c r="P258" s="61"/>
      <c r="Q258" s="59"/>
      <c r="R258" s="59"/>
      <c r="S258" s="61"/>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62">
        <f t="shared" si="65"/>
        <v>1034.85</v>
      </c>
      <c r="BB258" s="63">
        <f t="shared" si="66"/>
        <v>1034.85</v>
      </c>
      <c r="BC258" s="58" t="str">
        <f t="shared" si="67"/>
        <v>INR  One Thousand  &amp;Thirty Four  and Paise Eighty Five Only</v>
      </c>
      <c r="BD258" s="64">
        <v>57</v>
      </c>
      <c r="BE258" s="88">
        <f t="shared" si="63"/>
        <v>68.99</v>
      </c>
    </row>
    <row r="259" spans="1:57" ht="47.25" customHeight="1">
      <c r="A259" s="26">
        <v>247</v>
      </c>
      <c r="B259" s="70" t="s">
        <v>586</v>
      </c>
      <c r="C259" s="45" t="s">
        <v>370</v>
      </c>
      <c r="D259" s="66">
        <v>150</v>
      </c>
      <c r="E259" s="67" t="s">
        <v>236</v>
      </c>
      <c r="F259" s="68">
        <v>196.08</v>
      </c>
      <c r="G259" s="59"/>
      <c r="H259" s="49"/>
      <c r="I259" s="48" t="s">
        <v>39</v>
      </c>
      <c r="J259" s="50">
        <f t="shared" si="64"/>
        <v>1</v>
      </c>
      <c r="K259" s="51" t="s">
        <v>64</v>
      </c>
      <c r="L259" s="51" t="s">
        <v>7</v>
      </c>
      <c r="M259" s="60"/>
      <c r="N259" s="59"/>
      <c r="O259" s="59"/>
      <c r="P259" s="61"/>
      <c r="Q259" s="59"/>
      <c r="R259" s="59"/>
      <c r="S259" s="61"/>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62">
        <f t="shared" si="65"/>
        <v>29412</v>
      </c>
      <c r="BB259" s="63">
        <f t="shared" si="66"/>
        <v>29412</v>
      </c>
      <c r="BC259" s="58" t="str">
        <f t="shared" si="67"/>
        <v>INR  Twenty Nine Thousand Four Hundred &amp; Twelve  Only</v>
      </c>
      <c r="BD259" s="64">
        <v>162</v>
      </c>
      <c r="BE259" s="88">
        <f t="shared" si="63"/>
        <v>196.08</v>
      </c>
    </row>
    <row r="260" spans="1:57" ht="72" customHeight="1">
      <c r="A260" s="26">
        <v>248</v>
      </c>
      <c r="B260" s="70" t="s">
        <v>587</v>
      </c>
      <c r="C260" s="45" t="s">
        <v>371</v>
      </c>
      <c r="D260" s="66">
        <v>20</v>
      </c>
      <c r="E260" s="67" t="s">
        <v>236</v>
      </c>
      <c r="F260" s="68">
        <v>85.94</v>
      </c>
      <c r="G260" s="59"/>
      <c r="H260" s="49"/>
      <c r="I260" s="48" t="s">
        <v>39</v>
      </c>
      <c r="J260" s="50">
        <f t="shared" si="64"/>
        <v>1</v>
      </c>
      <c r="K260" s="51" t="s">
        <v>64</v>
      </c>
      <c r="L260" s="51" t="s">
        <v>7</v>
      </c>
      <c r="M260" s="60"/>
      <c r="N260" s="59"/>
      <c r="O260" s="59"/>
      <c r="P260" s="61"/>
      <c r="Q260" s="59"/>
      <c r="R260" s="59"/>
      <c r="S260" s="61"/>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62">
        <f t="shared" si="65"/>
        <v>1718.8</v>
      </c>
      <c r="BB260" s="63">
        <f t="shared" si="66"/>
        <v>1718.8</v>
      </c>
      <c r="BC260" s="58" t="str">
        <f t="shared" si="67"/>
        <v>INR  One Thousand Seven Hundred &amp; Eighteen  and Paise Eighty Only</v>
      </c>
      <c r="BD260" s="64">
        <v>71</v>
      </c>
      <c r="BE260" s="88">
        <f t="shared" si="63"/>
        <v>85.94</v>
      </c>
    </row>
    <row r="261" spans="1:57" ht="72" customHeight="1">
      <c r="A261" s="26">
        <v>249</v>
      </c>
      <c r="B261" s="70" t="s">
        <v>588</v>
      </c>
      <c r="C261" s="45" t="s">
        <v>372</v>
      </c>
      <c r="D261" s="66">
        <v>20</v>
      </c>
      <c r="E261" s="67" t="s">
        <v>236</v>
      </c>
      <c r="F261" s="68">
        <v>85.94</v>
      </c>
      <c r="G261" s="59"/>
      <c r="H261" s="49"/>
      <c r="I261" s="48" t="s">
        <v>39</v>
      </c>
      <c r="J261" s="50">
        <f t="shared" si="64"/>
        <v>1</v>
      </c>
      <c r="K261" s="51" t="s">
        <v>64</v>
      </c>
      <c r="L261" s="51" t="s">
        <v>7</v>
      </c>
      <c r="M261" s="60"/>
      <c r="N261" s="59"/>
      <c r="O261" s="59"/>
      <c r="P261" s="61"/>
      <c r="Q261" s="59"/>
      <c r="R261" s="59"/>
      <c r="S261" s="61"/>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62">
        <f t="shared" si="65"/>
        <v>1718.8</v>
      </c>
      <c r="BB261" s="63">
        <f t="shared" si="66"/>
        <v>1718.8</v>
      </c>
      <c r="BC261" s="58" t="str">
        <f t="shared" si="67"/>
        <v>INR  One Thousand Seven Hundred &amp; Eighteen  and Paise Eighty Only</v>
      </c>
      <c r="BD261" s="64">
        <v>71</v>
      </c>
      <c r="BE261" s="88">
        <f t="shared" si="63"/>
        <v>85.94</v>
      </c>
    </row>
    <row r="262" spans="1:57" ht="91.5" customHeight="1">
      <c r="A262" s="26">
        <v>250</v>
      </c>
      <c r="B262" s="70" t="s">
        <v>589</v>
      </c>
      <c r="C262" s="45" t="s">
        <v>373</v>
      </c>
      <c r="D262" s="66">
        <v>2</v>
      </c>
      <c r="E262" s="67" t="s">
        <v>239</v>
      </c>
      <c r="F262" s="68">
        <v>238.45</v>
      </c>
      <c r="G262" s="59"/>
      <c r="H262" s="49"/>
      <c r="I262" s="48" t="s">
        <v>39</v>
      </c>
      <c r="J262" s="50">
        <f t="shared" si="64"/>
        <v>1</v>
      </c>
      <c r="K262" s="51" t="s">
        <v>64</v>
      </c>
      <c r="L262" s="51" t="s">
        <v>7</v>
      </c>
      <c r="M262" s="60"/>
      <c r="N262" s="59"/>
      <c r="O262" s="59"/>
      <c r="P262" s="61"/>
      <c r="Q262" s="59"/>
      <c r="R262" s="59"/>
      <c r="S262" s="61"/>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62">
        <f t="shared" si="65"/>
        <v>476.9</v>
      </c>
      <c r="BB262" s="63">
        <f t="shared" si="66"/>
        <v>476.9</v>
      </c>
      <c r="BC262" s="58" t="str">
        <f t="shared" si="67"/>
        <v>INR  Four Hundred &amp; Seventy Six  and Paise Ninety Only</v>
      </c>
      <c r="BD262" s="64">
        <v>197</v>
      </c>
      <c r="BE262" s="88">
        <f t="shared" si="63"/>
        <v>238.45</v>
      </c>
    </row>
    <row r="263" spans="1:57" ht="91.5" customHeight="1">
      <c r="A263" s="26">
        <v>251</v>
      </c>
      <c r="B263" s="70" t="s">
        <v>590</v>
      </c>
      <c r="C263" s="45" t="s">
        <v>374</v>
      </c>
      <c r="D263" s="66">
        <v>2</v>
      </c>
      <c r="E263" s="67" t="s">
        <v>239</v>
      </c>
      <c r="F263" s="68">
        <v>183.98</v>
      </c>
      <c r="G263" s="59"/>
      <c r="H263" s="49"/>
      <c r="I263" s="48" t="s">
        <v>39</v>
      </c>
      <c r="J263" s="50">
        <f>IF(I263="Less(-)",-1,1)</f>
        <v>1</v>
      </c>
      <c r="K263" s="51" t="s">
        <v>64</v>
      </c>
      <c r="L263" s="51" t="s">
        <v>7</v>
      </c>
      <c r="M263" s="60"/>
      <c r="N263" s="59"/>
      <c r="O263" s="59"/>
      <c r="P263" s="61"/>
      <c r="Q263" s="59"/>
      <c r="R263" s="59"/>
      <c r="S263" s="61"/>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62">
        <f>total_amount_ba($B$2,$D$2,D263,F263,J263,K263,M263)</f>
        <v>367.96</v>
      </c>
      <c r="BB263" s="63">
        <f>BA263+SUM(N263:AZ263)</f>
        <v>367.96</v>
      </c>
      <c r="BC263" s="58" t="str">
        <f>SpellNumber(L263,BB263)</f>
        <v>INR  Three Hundred &amp; Sixty Seven  and Paise Ninety Six Only</v>
      </c>
      <c r="BD263" s="64">
        <v>152</v>
      </c>
      <c r="BE263" s="88">
        <f t="shared" si="63"/>
        <v>183.98</v>
      </c>
    </row>
    <row r="264" spans="1:57" ht="48" customHeight="1">
      <c r="A264" s="26">
        <v>252</v>
      </c>
      <c r="B264" s="70" t="s">
        <v>591</v>
      </c>
      <c r="C264" s="45" t="s">
        <v>375</v>
      </c>
      <c r="D264" s="66">
        <v>37</v>
      </c>
      <c r="E264" s="67" t="s">
        <v>239</v>
      </c>
      <c r="F264" s="68">
        <v>987.67</v>
      </c>
      <c r="G264" s="59"/>
      <c r="H264" s="49"/>
      <c r="I264" s="48" t="s">
        <v>39</v>
      </c>
      <c r="J264" s="50">
        <f t="shared" si="64"/>
        <v>1</v>
      </c>
      <c r="K264" s="51" t="s">
        <v>64</v>
      </c>
      <c r="L264" s="51" t="s">
        <v>7</v>
      </c>
      <c r="M264" s="60"/>
      <c r="N264" s="59"/>
      <c r="O264" s="59"/>
      <c r="P264" s="61"/>
      <c r="Q264" s="59"/>
      <c r="R264" s="59"/>
      <c r="S264" s="61"/>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62">
        <f t="shared" si="65"/>
        <v>36543.79</v>
      </c>
      <c r="BB264" s="63">
        <f t="shared" si="66"/>
        <v>36543.79</v>
      </c>
      <c r="BC264" s="58" t="str">
        <f t="shared" si="67"/>
        <v>INR  Thirty Six Thousand Five Hundred &amp; Forty Three  and Paise Seventy Nine Only</v>
      </c>
      <c r="BD264" s="64">
        <v>816</v>
      </c>
      <c r="BE264" s="88">
        <f t="shared" si="63"/>
        <v>987.67</v>
      </c>
    </row>
    <row r="265" spans="1:57" ht="89.25" customHeight="1">
      <c r="A265" s="26">
        <v>253</v>
      </c>
      <c r="B265" s="70" t="s">
        <v>592</v>
      </c>
      <c r="C265" s="45" t="s">
        <v>376</v>
      </c>
      <c r="D265" s="66">
        <v>2</v>
      </c>
      <c r="E265" s="67" t="s">
        <v>239</v>
      </c>
      <c r="F265" s="68">
        <v>82.31</v>
      </c>
      <c r="G265" s="59"/>
      <c r="H265" s="49"/>
      <c r="I265" s="48" t="s">
        <v>39</v>
      </c>
      <c r="J265" s="50">
        <f aca="true" t="shared" si="68" ref="J265:J296">IF(I265="Less(-)",-1,1)</f>
        <v>1</v>
      </c>
      <c r="K265" s="51" t="s">
        <v>64</v>
      </c>
      <c r="L265" s="51" t="s">
        <v>7</v>
      </c>
      <c r="M265" s="60"/>
      <c r="N265" s="59"/>
      <c r="O265" s="59"/>
      <c r="P265" s="61"/>
      <c r="Q265" s="59"/>
      <c r="R265" s="59"/>
      <c r="S265" s="61"/>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62">
        <f aca="true" t="shared" si="69" ref="BA265:BA296">total_amount_ba($B$2,$D$2,D265,F265,J265,K265,M265)</f>
        <v>164.62</v>
      </c>
      <c r="BB265" s="63">
        <f aca="true" t="shared" si="70" ref="BB265:BB305">BA265+SUM(N265:AZ265)</f>
        <v>164.62</v>
      </c>
      <c r="BC265" s="58" t="str">
        <f aca="true" t="shared" si="71" ref="BC265:BC305">SpellNumber(L265,BB265)</f>
        <v>INR  One Hundred &amp; Sixty Four  and Paise Sixty Two Only</v>
      </c>
      <c r="BD265" s="64">
        <v>68</v>
      </c>
      <c r="BE265" s="88">
        <f t="shared" si="63"/>
        <v>82.31</v>
      </c>
    </row>
    <row r="266" spans="1:57" ht="60" customHeight="1">
      <c r="A266" s="26">
        <v>254</v>
      </c>
      <c r="B266" s="70" t="s">
        <v>593</v>
      </c>
      <c r="C266" s="45" t="s">
        <v>377</v>
      </c>
      <c r="D266" s="66">
        <v>2</v>
      </c>
      <c r="E266" s="67" t="s">
        <v>239</v>
      </c>
      <c r="F266" s="68">
        <v>4839.12</v>
      </c>
      <c r="G266" s="59"/>
      <c r="H266" s="49"/>
      <c r="I266" s="48" t="s">
        <v>39</v>
      </c>
      <c r="J266" s="50">
        <f t="shared" si="68"/>
        <v>1</v>
      </c>
      <c r="K266" s="51" t="s">
        <v>64</v>
      </c>
      <c r="L266" s="51" t="s">
        <v>7</v>
      </c>
      <c r="M266" s="60"/>
      <c r="N266" s="59"/>
      <c r="O266" s="59"/>
      <c r="P266" s="61"/>
      <c r="Q266" s="59"/>
      <c r="R266" s="59"/>
      <c r="S266" s="61"/>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62">
        <f t="shared" si="69"/>
        <v>9678.24</v>
      </c>
      <c r="BB266" s="63">
        <f t="shared" si="70"/>
        <v>9678.24</v>
      </c>
      <c r="BC266" s="58" t="str">
        <f t="shared" si="71"/>
        <v>INR  Nine Thousand Six Hundred &amp; Seventy Eight  and Paise Twenty Four Only</v>
      </c>
      <c r="BD266" s="64">
        <v>3998</v>
      </c>
      <c r="BE266" s="88">
        <f t="shared" si="63"/>
        <v>4839.12</v>
      </c>
    </row>
    <row r="267" spans="1:57" ht="142.5" customHeight="1">
      <c r="A267" s="26">
        <v>255</v>
      </c>
      <c r="B267" s="70" t="s">
        <v>594</v>
      </c>
      <c r="C267" s="45" t="s">
        <v>378</v>
      </c>
      <c r="D267" s="66">
        <v>16</v>
      </c>
      <c r="E267" s="67" t="s">
        <v>451</v>
      </c>
      <c r="F267" s="68">
        <v>1201.91</v>
      </c>
      <c r="G267" s="59"/>
      <c r="H267" s="49"/>
      <c r="I267" s="48" t="s">
        <v>39</v>
      </c>
      <c r="J267" s="50">
        <f t="shared" si="68"/>
        <v>1</v>
      </c>
      <c r="K267" s="51" t="s">
        <v>64</v>
      </c>
      <c r="L267" s="51" t="s">
        <v>7</v>
      </c>
      <c r="M267" s="60"/>
      <c r="N267" s="59"/>
      <c r="O267" s="59"/>
      <c r="P267" s="61"/>
      <c r="Q267" s="59"/>
      <c r="R267" s="59"/>
      <c r="S267" s="61"/>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62">
        <f t="shared" si="69"/>
        <v>19230.56</v>
      </c>
      <c r="BB267" s="63">
        <f t="shared" si="70"/>
        <v>19230.56</v>
      </c>
      <c r="BC267" s="58" t="str">
        <f t="shared" si="71"/>
        <v>INR  Nineteen Thousand Two Hundred &amp; Thirty  and Paise Fifty Six Only</v>
      </c>
      <c r="BD267" s="64">
        <v>993</v>
      </c>
      <c r="BE267" s="88">
        <f t="shared" si="63"/>
        <v>1201.91</v>
      </c>
    </row>
    <row r="268" spans="1:57" ht="92.25" customHeight="1">
      <c r="A268" s="26">
        <v>256</v>
      </c>
      <c r="B268" s="70" t="s">
        <v>595</v>
      </c>
      <c r="C268" s="45" t="s">
        <v>379</v>
      </c>
      <c r="D268" s="66">
        <v>4</v>
      </c>
      <c r="E268" s="67" t="s">
        <v>239</v>
      </c>
      <c r="F268" s="68">
        <v>1232.17</v>
      </c>
      <c r="G268" s="59"/>
      <c r="H268" s="49"/>
      <c r="I268" s="48" t="s">
        <v>39</v>
      </c>
      <c r="J268" s="50">
        <f t="shared" si="68"/>
        <v>1</v>
      </c>
      <c r="K268" s="51" t="s">
        <v>64</v>
      </c>
      <c r="L268" s="51" t="s">
        <v>7</v>
      </c>
      <c r="M268" s="60"/>
      <c r="N268" s="59"/>
      <c r="O268" s="59"/>
      <c r="P268" s="61"/>
      <c r="Q268" s="59"/>
      <c r="R268" s="59"/>
      <c r="S268" s="61"/>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62">
        <f t="shared" si="69"/>
        <v>4928.68</v>
      </c>
      <c r="BB268" s="63">
        <f t="shared" si="70"/>
        <v>4928.68</v>
      </c>
      <c r="BC268" s="58" t="str">
        <f t="shared" si="71"/>
        <v>INR  Four Thousand Nine Hundred &amp; Twenty Eight  and Paise Sixty Eight Only</v>
      </c>
      <c r="BD268" s="64">
        <v>1018</v>
      </c>
      <c r="BE268" s="88">
        <f t="shared" si="63"/>
        <v>1232.17</v>
      </c>
    </row>
    <row r="269" spans="1:57" ht="101.25" customHeight="1">
      <c r="A269" s="26">
        <v>257</v>
      </c>
      <c r="B269" s="70" t="s">
        <v>596</v>
      </c>
      <c r="C269" s="45" t="s">
        <v>380</v>
      </c>
      <c r="D269" s="66">
        <v>21</v>
      </c>
      <c r="E269" s="67" t="s">
        <v>239</v>
      </c>
      <c r="F269" s="68">
        <v>4049.94</v>
      </c>
      <c r="G269" s="59"/>
      <c r="H269" s="49"/>
      <c r="I269" s="48" t="s">
        <v>39</v>
      </c>
      <c r="J269" s="50">
        <f t="shared" si="68"/>
        <v>1</v>
      </c>
      <c r="K269" s="51" t="s">
        <v>64</v>
      </c>
      <c r="L269" s="51" t="s">
        <v>7</v>
      </c>
      <c r="M269" s="60"/>
      <c r="N269" s="59"/>
      <c r="O269" s="59"/>
      <c r="P269" s="61"/>
      <c r="Q269" s="59"/>
      <c r="R269" s="59"/>
      <c r="S269" s="61"/>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62">
        <f t="shared" si="69"/>
        <v>85048.74</v>
      </c>
      <c r="BB269" s="63">
        <f t="shared" si="70"/>
        <v>85048.74</v>
      </c>
      <c r="BC269" s="58" t="str">
        <f t="shared" si="71"/>
        <v>INR  Eighty Five Thousand  &amp;Forty Eight  and Paise Seventy Four Only</v>
      </c>
      <c r="BD269" s="64">
        <v>3346</v>
      </c>
      <c r="BE269" s="88">
        <f t="shared" si="63"/>
        <v>4049.94</v>
      </c>
    </row>
    <row r="270" spans="1:57" ht="72.75" customHeight="1">
      <c r="A270" s="26">
        <v>258</v>
      </c>
      <c r="B270" s="70" t="s">
        <v>597</v>
      </c>
      <c r="C270" s="45" t="s">
        <v>381</v>
      </c>
      <c r="D270" s="66">
        <v>800</v>
      </c>
      <c r="E270" s="67" t="s">
        <v>236</v>
      </c>
      <c r="F270" s="68">
        <v>191.24</v>
      </c>
      <c r="G270" s="59"/>
      <c r="H270" s="49"/>
      <c r="I270" s="48" t="s">
        <v>39</v>
      </c>
      <c r="J270" s="50">
        <f t="shared" si="68"/>
        <v>1</v>
      </c>
      <c r="K270" s="51" t="s">
        <v>64</v>
      </c>
      <c r="L270" s="51" t="s">
        <v>7</v>
      </c>
      <c r="M270" s="60"/>
      <c r="N270" s="59"/>
      <c r="O270" s="59"/>
      <c r="P270" s="61"/>
      <c r="Q270" s="59"/>
      <c r="R270" s="59"/>
      <c r="S270" s="61"/>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62">
        <f t="shared" si="69"/>
        <v>152992</v>
      </c>
      <c r="BB270" s="63">
        <f>BA270+SUM(N270:AZ270)</f>
        <v>152992</v>
      </c>
      <c r="BC270" s="58" t="str">
        <f>SpellNumber(L270,BB270)</f>
        <v>INR  One Lakh Fifty Two Thousand Nine Hundred &amp; Ninety Two  Only</v>
      </c>
      <c r="BD270" s="64">
        <v>158</v>
      </c>
      <c r="BE270" s="88">
        <f t="shared" si="63"/>
        <v>191.24</v>
      </c>
    </row>
    <row r="271" spans="1:57" ht="87" customHeight="1">
      <c r="A271" s="26">
        <v>259</v>
      </c>
      <c r="B271" s="70" t="s">
        <v>598</v>
      </c>
      <c r="C271" s="45" t="s">
        <v>382</v>
      </c>
      <c r="D271" s="66">
        <v>688</v>
      </c>
      <c r="E271" s="67" t="s">
        <v>236</v>
      </c>
      <c r="F271" s="68">
        <v>154.93</v>
      </c>
      <c r="G271" s="59"/>
      <c r="H271" s="49"/>
      <c r="I271" s="48" t="s">
        <v>39</v>
      </c>
      <c r="J271" s="50">
        <f t="shared" si="68"/>
        <v>1</v>
      </c>
      <c r="K271" s="51" t="s">
        <v>64</v>
      </c>
      <c r="L271" s="51" t="s">
        <v>7</v>
      </c>
      <c r="M271" s="60"/>
      <c r="N271" s="59"/>
      <c r="O271" s="59"/>
      <c r="P271" s="61"/>
      <c r="Q271" s="59"/>
      <c r="R271" s="59"/>
      <c r="S271" s="61"/>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62">
        <f t="shared" si="69"/>
        <v>106591.84</v>
      </c>
      <c r="BB271" s="63">
        <f>BA271+SUM(N271:AZ271)</f>
        <v>106591.84</v>
      </c>
      <c r="BC271" s="58" t="str">
        <f>SpellNumber(L271,BB271)</f>
        <v>INR  One Lakh Six Thousand Five Hundred &amp; Ninety One  and Paise Eighty Four Only</v>
      </c>
      <c r="BD271" s="64">
        <v>128</v>
      </c>
      <c r="BE271" s="88">
        <f t="shared" si="63"/>
        <v>154.93</v>
      </c>
    </row>
    <row r="272" spans="1:57" ht="73.5" customHeight="1">
      <c r="A272" s="26">
        <v>260</v>
      </c>
      <c r="B272" s="70" t="s">
        <v>599</v>
      </c>
      <c r="C272" s="45" t="s">
        <v>383</v>
      </c>
      <c r="D272" s="66">
        <v>300</v>
      </c>
      <c r="E272" s="67" t="s">
        <v>236</v>
      </c>
      <c r="F272" s="68">
        <v>134.35</v>
      </c>
      <c r="G272" s="59"/>
      <c r="H272" s="49"/>
      <c r="I272" s="48" t="s">
        <v>39</v>
      </c>
      <c r="J272" s="50">
        <f t="shared" si="68"/>
        <v>1</v>
      </c>
      <c r="K272" s="51" t="s">
        <v>64</v>
      </c>
      <c r="L272" s="51" t="s">
        <v>7</v>
      </c>
      <c r="M272" s="60"/>
      <c r="N272" s="59"/>
      <c r="O272" s="59"/>
      <c r="P272" s="61"/>
      <c r="Q272" s="59"/>
      <c r="R272" s="59"/>
      <c r="S272" s="61"/>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62">
        <f t="shared" si="69"/>
        <v>40305</v>
      </c>
      <c r="BB272" s="63">
        <f>BA272+SUM(N272:AZ272)</f>
        <v>40305</v>
      </c>
      <c r="BC272" s="58" t="str">
        <f>SpellNumber(L272,BB272)</f>
        <v>INR  Forty Thousand Three Hundred &amp; Five  Only</v>
      </c>
      <c r="BD272" s="64">
        <v>111</v>
      </c>
      <c r="BE272" s="88">
        <f t="shared" si="63"/>
        <v>134.35</v>
      </c>
    </row>
    <row r="273" spans="1:57" ht="46.5" customHeight="1">
      <c r="A273" s="26">
        <v>261</v>
      </c>
      <c r="B273" s="70" t="s">
        <v>600</v>
      </c>
      <c r="C273" s="45" t="s">
        <v>384</v>
      </c>
      <c r="D273" s="66">
        <v>4</v>
      </c>
      <c r="E273" s="67" t="s">
        <v>237</v>
      </c>
      <c r="F273" s="68">
        <v>468.42</v>
      </c>
      <c r="G273" s="59"/>
      <c r="H273" s="49"/>
      <c r="I273" s="48" t="s">
        <v>39</v>
      </c>
      <c r="J273" s="50">
        <f t="shared" si="68"/>
        <v>1</v>
      </c>
      <c r="K273" s="51" t="s">
        <v>64</v>
      </c>
      <c r="L273" s="51" t="s">
        <v>7</v>
      </c>
      <c r="M273" s="60"/>
      <c r="N273" s="59"/>
      <c r="O273" s="59"/>
      <c r="P273" s="61"/>
      <c r="Q273" s="59"/>
      <c r="R273" s="59"/>
      <c r="S273" s="61"/>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62">
        <f t="shared" si="69"/>
        <v>1873.68</v>
      </c>
      <c r="BB273" s="63">
        <f>BA273+SUM(N273:AZ273)</f>
        <v>1873.68</v>
      </c>
      <c r="BC273" s="58" t="str">
        <f>SpellNumber(L273,BB273)</f>
        <v>INR  One Thousand Eight Hundred &amp; Seventy Three  and Paise Sixty Eight Only</v>
      </c>
      <c r="BD273" s="64">
        <v>387</v>
      </c>
      <c r="BE273" s="88">
        <f t="shared" si="63"/>
        <v>468.42</v>
      </c>
    </row>
    <row r="274" spans="1:57" ht="75.75" customHeight="1">
      <c r="A274" s="26">
        <v>262</v>
      </c>
      <c r="B274" s="70" t="s">
        <v>601</v>
      </c>
      <c r="C274" s="45" t="s">
        <v>385</v>
      </c>
      <c r="D274" s="66">
        <v>20</v>
      </c>
      <c r="E274" s="67" t="s">
        <v>239</v>
      </c>
      <c r="F274" s="68">
        <v>1462.14</v>
      </c>
      <c r="G274" s="59"/>
      <c r="H274" s="49"/>
      <c r="I274" s="48" t="s">
        <v>39</v>
      </c>
      <c r="J274" s="50">
        <f t="shared" si="68"/>
        <v>1</v>
      </c>
      <c r="K274" s="51" t="s">
        <v>64</v>
      </c>
      <c r="L274" s="51" t="s">
        <v>7</v>
      </c>
      <c r="M274" s="60"/>
      <c r="N274" s="59"/>
      <c r="O274" s="59"/>
      <c r="P274" s="61"/>
      <c r="Q274" s="59"/>
      <c r="R274" s="59"/>
      <c r="S274" s="61"/>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62">
        <f t="shared" si="69"/>
        <v>29242.8</v>
      </c>
      <c r="BB274" s="63">
        <f>BA274+SUM(N274:AZ274)</f>
        <v>29242.8</v>
      </c>
      <c r="BC274" s="58" t="str">
        <f>SpellNumber(L274,BB274)</f>
        <v>INR  Twenty Nine Thousand Two Hundred &amp; Forty Two  and Paise Eighty Only</v>
      </c>
      <c r="BD274" s="64">
        <v>1208</v>
      </c>
      <c r="BE274" s="88">
        <f t="shared" si="63"/>
        <v>1462.14</v>
      </c>
    </row>
    <row r="275" spans="1:57" ht="115.5" customHeight="1">
      <c r="A275" s="26">
        <v>263</v>
      </c>
      <c r="B275" s="70" t="s">
        <v>602</v>
      </c>
      <c r="C275" s="45" t="s">
        <v>386</v>
      </c>
      <c r="D275" s="66">
        <v>2</v>
      </c>
      <c r="E275" s="67" t="s">
        <v>237</v>
      </c>
      <c r="F275" s="68">
        <v>531.36</v>
      </c>
      <c r="G275" s="59"/>
      <c r="H275" s="49"/>
      <c r="I275" s="48" t="s">
        <v>39</v>
      </c>
      <c r="J275" s="50">
        <f t="shared" si="68"/>
        <v>1</v>
      </c>
      <c r="K275" s="51" t="s">
        <v>64</v>
      </c>
      <c r="L275" s="51" t="s">
        <v>7</v>
      </c>
      <c r="M275" s="60"/>
      <c r="N275" s="59"/>
      <c r="O275" s="59"/>
      <c r="P275" s="61"/>
      <c r="Q275" s="59"/>
      <c r="R275" s="59"/>
      <c r="S275" s="61"/>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62">
        <f t="shared" si="69"/>
        <v>1062.72</v>
      </c>
      <c r="BB275" s="63">
        <f t="shared" si="70"/>
        <v>1062.72</v>
      </c>
      <c r="BC275" s="58" t="str">
        <f t="shared" si="71"/>
        <v>INR  One Thousand  &amp;Sixty Two  and Paise Seventy Two Only</v>
      </c>
      <c r="BD275" s="64">
        <v>439</v>
      </c>
      <c r="BE275" s="88">
        <f t="shared" si="63"/>
        <v>531.36</v>
      </c>
    </row>
    <row r="276" spans="1:57" ht="102.75" customHeight="1">
      <c r="A276" s="26">
        <v>264</v>
      </c>
      <c r="B276" s="70" t="s">
        <v>603</v>
      </c>
      <c r="C276" s="45" t="s">
        <v>387</v>
      </c>
      <c r="D276" s="66">
        <v>40</v>
      </c>
      <c r="E276" s="67" t="s">
        <v>237</v>
      </c>
      <c r="F276" s="68">
        <v>890.84</v>
      </c>
      <c r="G276" s="59"/>
      <c r="H276" s="49"/>
      <c r="I276" s="48" t="s">
        <v>39</v>
      </c>
      <c r="J276" s="50">
        <f t="shared" si="68"/>
        <v>1</v>
      </c>
      <c r="K276" s="51" t="s">
        <v>64</v>
      </c>
      <c r="L276" s="51" t="s">
        <v>7</v>
      </c>
      <c r="M276" s="60"/>
      <c r="N276" s="59"/>
      <c r="O276" s="59"/>
      <c r="P276" s="61"/>
      <c r="Q276" s="59"/>
      <c r="R276" s="59"/>
      <c r="S276" s="61"/>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62">
        <f t="shared" si="69"/>
        <v>35633.6</v>
      </c>
      <c r="BB276" s="63">
        <f t="shared" si="70"/>
        <v>35633.6</v>
      </c>
      <c r="BC276" s="58" t="str">
        <f t="shared" si="71"/>
        <v>INR  Thirty Five Thousand Six Hundred &amp; Thirty Three  and Paise Sixty Only</v>
      </c>
      <c r="BD276" s="64">
        <v>736</v>
      </c>
      <c r="BE276" s="88">
        <f t="shared" si="63"/>
        <v>890.84</v>
      </c>
    </row>
    <row r="277" spans="1:57" ht="45.75" customHeight="1">
      <c r="A277" s="26">
        <v>265</v>
      </c>
      <c r="B277" s="70" t="s">
        <v>604</v>
      </c>
      <c r="C277" s="45" t="s">
        <v>388</v>
      </c>
      <c r="D277" s="66">
        <v>10</v>
      </c>
      <c r="E277" s="67" t="s">
        <v>237</v>
      </c>
      <c r="F277" s="68">
        <v>121.04</v>
      </c>
      <c r="G277" s="59"/>
      <c r="H277" s="49"/>
      <c r="I277" s="48" t="s">
        <v>39</v>
      </c>
      <c r="J277" s="50">
        <f t="shared" si="68"/>
        <v>1</v>
      </c>
      <c r="K277" s="51" t="s">
        <v>64</v>
      </c>
      <c r="L277" s="51" t="s">
        <v>7</v>
      </c>
      <c r="M277" s="60"/>
      <c r="N277" s="59"/>
      <c r="O277" s="59"/>
      <c r="P277" s="61"/>
      <c r="Q277" s="59"/>
      <c r="R277" s="59"/>
      <c r="S277" s="61"/>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62">
        <f t="shared" si="69"/>
        <v>1210.4</v>
      </c>
      <c r="BB277" s="63">
        <f t="shared" si="70"/>
        <v>1210.4</v>
      </c>
      <c r="BC277" s="58" t="str">
        <f t="shared" si="71"/>
        <v>INR  One Thousand Two Hundred &amp; Ten  and Paise Forty Only</v>
      </c>
      <c r="BD277" s="64">
        <v>100</v>
      </c>
      <c r="BE277" s="88">
        <f t="shared" si="63"/>
        <v>121.04</v>
      </c>
    </row>
    <row r="278" spans="1:57" ht="99.75" customHeight="1">
      <c r="A278" s="26">
        <v>266</v>
      </c>
      <c r="B278" s="70" t="s">
        <v>605</v>
      </c>
      <c r="C278" s="45" t="s">
        <v>389</v>
      </c>
      <c r="D278" s="66">
        <v>40</v>
      </c>
      <c r="E278" s="67" t="s">
        <v>237</v>
      </c>
      <c r="F278" s="68">
        <v>551.94</v>
      </c>
      <c r="G278" s="59"/>
      <c r="H278" s="49"/>
      <c r="I278" s="48" t="s">
        <v>39</v>
      </c>
      <c r="J278" s="50">
        <f t="shared" si="68"/>
        <v>1</v>
      </c>
      <c r="K278" s="51" t="s">
        <v>64</v>
      </c>
      <c r="L278" s="51" t="s">
        <v>7</v>
      </c>
      <c r="M278" s="60"/>
      <c r="N278" s="59"/>
      <c r="O278" s="59"/>
      <c r="P278" s="61"/>
      <c r="Q278" s="59"/>
      <c r="R278" s="59"/>
      <c r="S278" s="61"/>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62">
        <f t="shared" si="69"/>
        <v>22077.6</v>
      </c>
      <c r="BB278" s="63">
        <f t="shared" si="70"/>
        <v>22077.6</v>
      </c>
      <c r="BC278" s="58" t="str">
        <f t="shared" si="71"/>
        <v>INR  Twenty Two Thousand  &amp;Seventy Seven  and Paise Sixty Only</v>
      </c>
      <c r="BD278" s="64">
        <v>456</v>
      </c>
      <c r="BE278" s="88">
        <f t="shared" si="63"/>
        <v>551.94</v>
      </c>
    </row>
    <row r="279" spans="1:57" ht="74.25" customHeight="1">
      <c r="A279" s="26">
        <v>267</v>
      </c>
      <c r="B279" s="70" t="s">
        <v>606</v>
      </c>
      <c r="C279" s="45" t="s">
        <v>390</v>
      </c>
      <c r="D279" s="66">
        <v>6</v>
      </c>
      <c r="E279" s="67" t="s">
        <v>239</v>
      </c>
      <c r="F279" s="68">
        <v>1694.54</v>
      </c>
      <c r="G279" s="59"/>
      <c r="H279" s="49"/>
      <c r="I279" s="48" t="s">
        <v>39</v>
      </c>
      <c r="J279" s="50">
        <f t="shared" si="68"/>
        <v>1</v>
      </c>
      <c r="K279" s="51" t="s">
        <v>64</v>
      </c>
      <c r="L279" s="51" t="s">
        <v>7</v>
      </c>
      <c r="M279" s="60"/>
      <c r="N279" s="59"/>
      <c r="O279" s="59"/>
      <c r="P279" s="61"/>
      <c r="Q279" s="59"/>
      <c r="R279" s="59"/>
      <c r="S279" s="61"/>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62">
        <f t="shared" si="69"/>
        <v>10167.24</v>
      </c>
      <c r="BB279" s="63">
        <f t="shared" si="70"/>
        <v>10167.24</v>
      </c>
      <c r="BC279" s="58" t="str">
        <f t="shared" si="71"/>
        <v>INR  Ten Thousand One Hundred &amp; Sixty Seven  and Paise Twenty Four Only</v>
      </c>
      <c r="BD279" s="64">
        <v>1400</v>
      </c>
      <c r="BE279" s="88">
        <f t="shared" si="63"/>
        <v>1694.54</v>
      </c>
    </row>
    <row r="280" spans="1:57" ht="168.75" customHeight="1">
      <c r="A280" s="26">
        <v>268</v>
      </c>
      <c r="B280" s="70" t="s">
        <v>607</v>
      </c>
      <c r="C280" s="45" t="s">
        <v>391</v>
      </c>
      <c r="D280" s="66">
        <v>480</v>
      </c>
      <c r="E280" s="67" t="s">
        <v>451</v>
      </c>
      <c r="F280" s="68">
        <v>1322.95</v>
      </c>
      <c r="G280" s="59"/>
      <c r="H280" s="49"/>
      <c r="I280" s="48" t="s">
        <v>39</v>
      </c>
      <c r="J280" s="50">
        <f t="shared" si="68"/>
        <v>1</v>
      </c>
      <c r="K280" s="51" t="s">
        <v>64</v>
      </c>
      <c r="L280" s="51" t="s">
        <v>7</v>
      </c>
      <c r="M280" s="60"/>
      <c r="N280" s="59"/>
      <c r="O280" s="59"/>
      <c r="P280" s="61"/>
      <c r="Q280" s="59"/>
      <c r="R280" s="59"/>
      <c r="S280" s="61"/>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62">
        <f t="shared" si="69"/>
        <v>635016</v>
      </c>
      <c r="BB280" s="63">
        <f t="shared" si="70"/>
        <v>635016</v>
      </c>
      <c r="BC280" s="58" t="str">
        <f t="shared" si="71"/>
        <v>INR  Six Lakh Thirty Five Thousand  &amp;Sixteen  Only</v>
      </c>
      <c r="BD280" s="64">
        <v>1093</v>
      </c>
      <c r="BE280" s="88">
        <f t="shared" si="63"/>
        <v>1322.95</v>
      </c>
    </row>
    <row r="281" spans="1:57" ht="159.75" customHeight="1">
      <c r="A281" s="26">
        <v>269</v>
      </c>
      <c r="B281" s="70" t="s">
        <v>608</v>
      </c>
      <c r="C281" s="45" t="s">
        <v>392</v>
      </c>
      <c r="D281" s="66">
        <v>106</v>
      </c>
      <c r="E281" s="67" t="s">
        <v>451</v>
      </c>
      <c r="F281" s="68">
        <v>301.39</v>
      </c>
      <c r="G281" s="59"/>
      <c r="H281" s="49"/>
      <c r="I281" s="48" t="s">
        <v>39</v>
      </c>
      <c r="J281" s="50">
        <f t="shared" si="68"/>
        <v>1</v>
      </c>
      <c r="K281" s="51" t="s">
        <v>64</v>
      </c>
      <c r="L281" s="51" t="s">
        <v>7</v>
      </c>
      <c r="M281" s="60"/>
      <c r="N281" s="59"/>
      <c r="O281" s="59"/>
      <c r="P281" s="61"/>
      <c r="Q281" s="59"/>
      <c r="R281" s="59"/>
      <c r="S281" s="61"/>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62">
        <f t="shared" si="69"/>
        <v>31947.34</v>
      </c>
      <c r="BB281" s="63">
        <f t="shared" si="70"/>
        <v>31947.34</v>
      </c>
      <c r="BC281" s="58" t="str">
        <f t="shared" si="71"/>
        <v>INR  Thirty One Thousand Nine Hundred &amp; Forty Seven  and Paise Thirty Four Only</v>
      </c>
      <c r="BD281" s="64">
        <v>249</v>
      </c>
      <c r="BE281" s="88">
        <f t="shared" si="63"/>
        <v>301.39</v>
      </c>
    </row>
    <row r="282" spans="1:57" ht="409.5">
      <c r="A282" s="26">
        <v>270</v>
      </c>
      <c r="B282" s="70" t="s">
        <v>609</v>
      </c>
      <c r="C282" s="45" t="s">
        <v>393</v>
      </c>
      <c r="D282" s="66">
        <v>112</v>
      </c>
      <c r="E282" s="67" t="s">
        <v>451</v>
      </c>
      <c r="F282" s="68">
        <v>1135.34</v>
      </c>
      <c r="G282" s="59"/>
      <c r="H282" s="49"/>
      <c r="I282" s="48" t="s">
        <v>39</v>
      </c>
      <c r="J282" s="50">
        <f t="shared" si="68"/>
        <v>1</v>
      </c>
      <c r="K282" s="51" t="s">
        <v>64</v>
      </c>
      <c r="L282" s="51" t="s">
        <v>7</v>
      </c>
      <c r="M282" s="60"/>
      <c r="N282" s="59"/>
      <c r="O282" s="59"/>
      <c r="P282" s="61"/>
      <c r="Q282" s="59"/>
      <c r="R282" s="59"/>
      <c r="S282" s="61"/>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62">
        <f t="shared" si="69"/>
        <v>127158.08</v>
      </c>
      <c r="BB282" s="63">
        <f t="shared" si="70"/>
        <v>127158.08</v>
      </c>
      <c r="BC282" s="58" t="str">
        <f t="shared" si="71"/>
        <v>INR  One Lakh Twenty Seven Thousand One Hundred &amp; Fifty Eight  and Paise Eight Only</v>
      </c>
      <c r="BD282" s="64">
        <v>938</v>
      </c>
      <c r="BE282" s="88">
        <f t="shared" si="63"/>
        <v>1135.34</v>
      </c>
    </row>
    <row r="283" spans="1:57" ht="60" customHeight="1">
      <c r="A283" s="26">
        <v>271</v>
      </c>
      <c r="B283" s="70" t="s">
        <v>610</v>
      </c>
      <c r="C283" s="45" t="s">
        <v>394</v>
      </c>
      <c r="D283" s="66">
        <v>20</v>
      </c>
      <c r="E283" s="67" t="s">
        <v>237</v>
      </c>
      <c r="F283" s="68">
        <v>355.85</v>
      </c>
      <c r="G283" s="59"/>
      <c r="H283" s="49"/>
      <c r="I283" s="48" t="s">
        <v>39</v>
      </c>
      <c r="J283" s="50">
        <f t="shared" si="68"/>
        <v>1</v>
      </c>
      <c r="K283" s="51" t="s">
        <v>64</v>
      </c>
      <c r="L283" s="51" t="s">
        <v>7</v>
      </c>
      <c r="M283" s="60"/>
      <c r="N283" s="59"/>
      <c r="O283" s="59"/>
      <c r="P283" s="61"/>
      <c r="Q283" s="59"/>
      <c r="R283" s="59"/>
      <c r="S283" s="61"/>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62">
        <f t="shared" si="69"/>
        <v>7117</v>
      </c>
      <c r="BB283" s="63">
        <f t="shared" si="70"/>
        <v>7117</v>
      </c>
      <c r="BC283" s="58" t="str">
        <f t="shared" si="71"/>
        <v>INR  Seven Thousand One Hundred &amp; Seventeen  Only</v>
      </c>
      <c r="BD283" s="64">
        <v>294</v>
      </c>
      <c r="BE283" s="88">
        <f t="shared" si="63"/>
        <v>355.85</v>
      </c>
    </row>
    <row r="284" spans="1:57" ht="145.5" customHeight="1">
      <c r="A284" s="26">
        <v>272</v>
      </c>
      <c r="B284" s="70" t="s">
        <v>611</v>
      </c>
      <c r="C284" s="45" t="s">
        <v>395</v>
      </c>
      <c r="D284" s="66">
        <v>84</v>
      </c>
      <c r="E284" s="67" t="s">
        <v>239</v>
      </c>
      <c r="F284" s="68">
        <v>210.61</v>
      </c>
      <c r="G284" s="59"/>
      <c r="H284" s="49"/>
      <c r="I284" s="48" t="s">
        <v>39</v>
      </c>
      <c r="J284" s="50">
        <f t="shared" si="68"/>
        <v>1</v>
      </c>
      <c r="K284" s="51" t="s">
        <v>64</v>
      </c>
      <c r="L284" s="51" t="s">
        <v>7</v>
      </c>
      <c r="M284" s="60"/>
      <c r="N284" s="59"/>
      <c r="O284" s="59"/>
      <c r="P284" s="61"/>
      <c r="Q284" s="59"/>
      <c r="R284" s="59"/>
      <c r="S284" s="61"/>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62">
        <f t="shared" si="69"/>
        <v>17691.24</v>
      </c>
      <c r="BB284" s="63">
        <f t="shared" si="70"/>
        <v>17691.24</v>
      </c>
      <c r="BC284" s="58" t="str">
        <f t="shared" si="71"/>
        <v>INR  Seventeen Thousand Six Hundred &amp; Ninety One  and Paise Twenty Four Only</v>
      </c>
      <c r="BD284" s="64">
        <v>174</v>
      </c>
      <c r="BE284" s="88">
        <f t="shared" si="63"/>
        <v>210.61</v>
      </c>
    </row>
    <row r="285" spans="1:57" ht="102" customHeight="1">
      <c r="A285" s="26">
        <v>273</v>
      </c>
      <c r="B285" s="70" t="s">
        <v>612</v>
      </c>
      <c r="C285" s="45" t="s">
        <v>396</v>
      </c>
      <c r="D285" s="66">
        <v>10</v>
      </c>
      <c r="E285" s="67" t="s">
        <v>237</v>
      </c>
      <c r="F285" s="68">
        <v>298.96</v>
      </c>
      <c r="G285" s="59"/>
      <c r="H285" s="49"/>
      <c r="I285" s="48" t="s">
        <v>39</v>
      </c>
      <c r="J285" s="50">
        <f t="shared" si="68"/>
        <v>1</v>
      </c>
      <c r="K285" s="51" t="s">
        <v>64</v>
      </c>
      <c r="L285" s="51" t="s">
        <v>7</v>
      </c>
      <c r="M285" s="60"/>
      <c r="N285" s="59"/>
      <c r="O285" s="59"/>
      <c r="P285" s="61"/>
      <c r="Q285" s="59"/>
      <c r="R285" s="59"/>
      <c r="S285" s="61"/>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62">
        <f t="shared" si="69"/>
        <v>2989.6</v>
      </c>
      <c r="BB285" s="63">
        <f t="shared" si="70"/>
        <v>2989.6</v>
      </c>
      <c r="BC285" s="58" t="str">
        <f t="shared" si="71"/>
        <v>INR  Two Thousand Nine Hundred &amp; Eighty Nine  and Paise Sixty Only</v>
      </c>
      <c r="BD285" s="64">
        <v>247</v>
      </c>
      <c r="BE285" s="88">
        <f t="shared" si="63"/>
        <v>298.96</v>
      </c>
    </row>
    <row r="286" spans="1:57" ht="45" customHeight="1">
      <c r="A286" s="26">
        <v>274</v>
      </c>
      <c r="B286" s="70" t="s">
        <v>452</v>
      </c>
      <c r="C286" s="45" t="s">
        <v>397</v>
      </c>
      <c r="D286" s="66">
        <v>100</v>
      </c>
      <c r="E286" s="67" t="s">
        <v>237</v>
      </c>
      <c r="F286" s="68">
        <v>45.99</v>
      </c>
      <c r="G286" s="59"/>
      <c r="H286" s="49"/>
      <c r="I286" s="48" t="s">
        <v>39</v>
      </c>
      <c r="J286" s="50">
        <f t="shared" si="68"/>
        <v>1</v>
      </c>
      <c r="K286" s="51" t="s">
        <v>64</v>
      </c>
      <c r="L286" s="51" t="s">
        <v>7</v>
      </c>
      <c r="M286" s="60"/>
      <c r="N286" s="59"/>
      <c r="O286" s="59"/>
      <c r="P286" s="61"/>
      <c r="Q286" s="59"/>
      <c r="R286" s="59"/>
      <c r="S286" s="61"/>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62">
        <f t="shared" si="69"/>
        <v>4599</v>
      </c>
      <c r="BB286" s="63">
        <f t="shared" si="70"/>
        <v>4599</v>
      </c>
      <c r="BC286" s="58" t="str">
        <f t="shared" si="71"/>
        <v>INR  Four Thousand Five Hundred &amp; Ninety Nine  Only</v>
      </c>
      <c r="BD286" s="64">
        <v>38</v>
      </c>
      <c r="BE286" s="88">
        <f t="shared" si="63"/>
        <v>45.99</v>
      </c>
    </row>
    <row r="287" spans="1:57" ht="58.5" customHeight="1">
      <c r="A287" s="26">
        <v>275</v>
      </c>
      <c r="B287" s="70" t="s">
        <v>613</v>
      </c>
      <c r="C287" s="45" t="s">
        <v>398</v>
      </c>
      <c r="D287" s="66">
        <v>5</v>
      </c>
      <c r="E287" s="67" t="s">
        <v>239</v>
      </c>
      <c r="F287" s="68">
        <v>1657.02</v>
      </c>
      <c r="G287" s="59"/>
      <c r="H287" s="49"/>
      <c r="I287" s="48" t="s">
        <v>39</v>
      </c>
      <c r="J287" s="50">
        <f t="shared" si="68"/>
        <v>1</v>
      </c>
      <c r="K287" s="51" t="s">
        <v>64</v>
      </c>
      <c r="L287" s="51" t="s">
        <v>7</v>
      </c>
      <c r="M287" s="60"/>
      <c r="N287" s="59"/>
      <c r="O287" s="59"/>
      <c r="P287" s="61"/>
      <c r="Q287" s="59"/>
      <c r="R287" s="59"/>
      <c r="S287" s="61"/>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62">
        <f t="shared" si="69"/>
        <v>8285.1</v>
      </c>
      <c r="BB287" s="63">
        <f t="shared" si="70"/>
        <v>8285.1</v>
      </c>
      <c r="BC287" s="58" t="str">
        <f t="shared" si="71"/>
        <v>INR  Eight Thousand Two Hundred &amp; Eighty Five  and Paise Ten Only</v>
      </c>
      <c r="BD287" s="64">
        <v>1369</v>
      </c>
      <c r="BE287" s="88">
        <f t="shared" si="63"/>
        <v>1657.02</v>
      </c>
    </row>
    <row r="288" spans="1:57" ht="71.25" customHeight="1">
      <c r="A288" s="26">
        <v>276</v>
      </c>
      <c r="B288" s="70" t="s">
        <v>614</v>
      </c>
      <c r="C288" s="45" t="s">
        <v>399</v>
      </c>
      <c r="D288" s="66">
        <v>1.2</v>
      </c>
      <c r="E288" s="67" t="s">
        <v>236</v>
      </c>
      <c r="F288" s="68">
        <v>188.82</v>
      </c>
      <c r="G288" s="59"/>
      <c r="H288" s="49"/>
      <c r="I288" s="48" t="s">
        <v>39</v>
      </c>
      <c r="J288" s="50">
        <f t="shared" si="68"/>
        <v>1</v>
      </c>
      <c r="K288" s="51" t="s">
        <v>64</v>
      </c>
      <c r="L288" s="51" t="s">
        <v>7</v>
      </c>
      <c r="M288" s="60"/>
      <c r="N288" s="59"/>
      <c r="O288" s="59"/>
      <c r="P288" s="61"/>
      <c r="Q288" s="59"/>
      <c r="R288" s="59"/>
      <c r="S288" s="61"/>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62">
        <f t="shared" si="69"/>
        <v>226.58</v>
      </c>
      <c r="BB288" s="63">
        <f t="shared" si="70"/>
        <v>226.58</v>
      </c>
      <c r="BC288" s="58" t="str">
        <f t="shared" si="71"/>
        <v>INR  Two Hundred &amp; Twenty Six  and Paise Fifty Eight Only</v>
      </c>
      <c r="BD288" s="64">
        <v>156</v>
      </c>
      <c r="BE288" s="88">
        <f t="shared" si="63"/>
        <v>188.82</v>
      </c>
    </row>
    <row r="289" spans="1:57" ht="33" customHeight="1">
      <c r="A289" s="26">
        <v>277</v>
      </c>
      <c r="B289" s="70" t="s">
        <v>615</v>
      </c>
      <c r="C289" s="45" t="s">
        <v>400</v>
      </c>
      <c r="D289" s="66">
        <v>70</v>
      </c>
      <c r="E289" s="67" t="s">
        <v>236</v>
      </c>
      <c r="F289" s="68">
        <v>399.43</v>
      </c>
      <c r="G289" s="59"/>
      <c r="H289" s="49"/>
      <c r="I289" s="48" t="s">
        <v>39</v>
      </c>
      <c r="J289" s="50">
        <f t="shared" si="68"/>
        <v>1</v>
      </c>
      <c r="K289" s="51" t="s">
        <v>64</v>
      </c>
      <c r="L289" s="51" t="s">
        <v>7</v>
      </c>
      <c r="M289" s="60"/>
      <c r="N289" s="59"/>
      <c r="O289" s="59"/>
      <c r="P289" s="61"/>
      <c r="Q289" s="59"/>
      <c r="R289" s="59"/>
      <c r="S289" s="61"/>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62">
        <f t="shared" si="69"/>
        <v>27960.1</v>
      </c>
      <c r="BB289" s="63">
        <f t="shared" si="70"/>
        <v>27960.1</v>
      </c>
      <c r="BC289" s="58" t="str">
        <f t="shared" si="71"/>
        <v>INR  Twenty Seven Thousand Nine Hundred &amp; Sixty  and Paise Ten Only</v>
      </c>
      <c r="BD289" s="64">
        <v>330</v>
      </c>
      <c r="BE289" s="88">
        <f t="shared" si="63"/>
        <v>399.43</v>
      </c>
    </row>
    <row r="290" spans="1:57" ht="45.75" customHeight="1">
      <c r="A290" s="26">
        <v>278</v>
      </c>
      <c r="B290" s="70" t="s">
        <v>616</v>
      </c>
      <c r="C290" s="45" t="s">
        <v>401</v>
      </c>
      <c r="D290" s="66">
        <v>4</v>
      </c>
      <c r="E290" s="67" t="s">
        <v>239</v>
      </c>
      <c r="F290" s="68">
        <v>181.56</v>
      </c>
      <c r="G290" s="59"/>
      <c r="H290" s="49"/>
      <c r="I290" s="48" t="s">
        <v>39</v>
      </c>
      <c r="J290" s="50">
        <f t="shared" si="68"/>
        <v>1</v>
      </c>
      <c r="K290" s="51" t="s">
        <v>64</v>
      </c>
      <c r="L290" s="51" t="s">
        <v>7</v>
      </c>
      <c r="M290" s="60"/>
      <c r="N290" s="59"/>
      <c r="O290" s="59"/>
      <c r="P290" s="61"/>
      <c r="Q290" s="59"/>
      <c r="R290" s="59"/>
      <c r="S290" s="61"/>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62">
        <f t="shared" si="69"/>
        <v>726.24</v>
      </c>
      <c r="BB290" s="63">
        <f t="shared" si="70"/>
        <v>726.24</v>
      </c>
      <c r="BC290" s="58" t="str">
        <f t="shared" si="71"/>
        <v>INR  Seven Hundred &amp; Twenty Six  and Paise Twenty Four Only</v>
      </c>
      <c r="BD290" s="64">
        <v>150</v>
      </c>
      <c r="BE290" s="88">
        <f t="shared" si="63"/>
        <v>181.56</v>
      </c>
    </row>
    <row r="291" spans="1:57" ht="142.5" customHeight="1">
      <c r="A291" s="26">
        <v>279</v>
      </c>
      <c r="B291" s="70" t="s">
        <v>617</v>
      </c>
      <c r="C291" s="45" t="s">
        <v>402</v>
      </c>
      <c r="D291" s="66">
        <v>14</v>
      </c>
      <c r="E291" s="67" t="s">
        <v>237</v>
      </c>
      <c r="F291" s="68">
        <v>976.78</v>
      </c>
      <c r="G291" s="59"/>
      <c r="H291" s="49"/>
      <c r="I291" s="48" t="s">
        <v>39</v>
      </c>
      <c r="J291" s="50">
        <f t="shared" si="68"/>
        <v>1</v>
      </c>
      <c r="K291" s="51" t="s">
        <v>64</v>
      </c>
      <c r="L291" s="51" t="s">
        <v>7</v>
      </c>
      <c r="M291" s="60"/>
      <c r="N291" s="59"/>
      <c r="O291" s="59"/>
      <c r="P291" s="61"/>
      <c r="Q291" s="59"/>
      <c r="R291" s="59"/>
      <c r="S291" s="61"/>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62">
        <f t="shared" si="69"/>
        <v>13674.92</v>
      </c>
      <c r="BB291" s="63">
        <f t="shared" si="70"/>
        <v>13674.92</v>
      </c>
      <c r="BC291" s="58" t="str">
        <f t="shared" si="71"/>
        <v>INR  Thirteen Thousand Six Hundred &amp; Seventy Four  and Paise Ninety Two Only</v>
      </c>
      <c r="BD291" s="64">
        <v>807</v>
      </c>
      <c r="BE291" s="88">
        <f t="shared" si="63"/>
        <v>976.78</v>
      </c>
    </row>
    <row r="292" spans="1:57" ht="144" customHeight="1">
      <c r="A292" s="26">
        <v>280</v>
      </c>
      <c r="B292" s="70" t="s">
        <v>618</v>
      </c>
      <c r="C292" s="45" t="s">
        <v>403</v>
      </c>
      <c r="D292" s="66">
        <v>16</v>
      </c>
      <c r="E292" s="67" t="s">
        <v>239</v>
      </c>
      <c r="F292" s="68">
        <v>554.36</v>
      </c>
      <c r="G292" s="59"/>
      <c r="H292" s="49"/>
      <c r="I292" s="48" t="s">
        <v>39</v>
      </c>
      <c r="J292" s="50">
        <f t="shared" si="68"/>
        <v>1</v>
      </c>
      <c r="K292" s="51" t="s">
        <v>64</v>
      </c>
      <c r="L292" s="51" t="s">
        <v>7</v>
      </c>
      <c r="M292" s="60"/>
      <c r="N292" s="59"/>
      <c r="O292" s="59"/>
      <c r="P292" s="61"/>
      <c r="Q292" s="59"/>
      <c r="R292" s="59"/>
      <c r="S292" s="61"/>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62">
        <f t="shared" si="69"/>
        <v>8869.76</v>
      </c>
      <c r="BB292" s="63">
        <f t="shared" si="70"/>
        <v>8869.76</v>
      </c>
      <c r="BC292" s="58" t="str">
        <f t="shared" si="71"/>
        <v>INR  Eight Thousand Eight Hundred &amp; Sixty Nine  and Paise Seventy Six Only</v>
      </c>
      <c r="BD292" s="64">
        <v>458</v>
      </c>
      <c r="BE292" s="88">
        <f t="shared" si="63"/>
        <v>554.36</v>
      </c>
    </row>
    <row r="293" spans="1:57" ht="77.25" customHeight="1">
      <c r="A293" s="26">
        <v>281</v>
      </c>
      <c r="B293" s="70" t="s">
        <v>665</v>
      </c>
      <c r="C293" s="45" t="s">
        <v>404</v>
      </c>
      <c r="D293" s="66">
        <v>170</v>
      </c>
      <c r="E293" s="67" t="s">
        <v>236</v>
      </c>
      <c r="F293" s="68">
        <v>334.31</v>
      </c>
      <c r="G293" s="59"/>
      <c r="H293" s="49"/>
      <c r="I293" s="48" t="s">
        <v>39</v>
      </c>
      <c r="J293" s="50">
        <f t="shared" si="68"/>
        <v>1</v>
      </c>
      <c r="K293" s="51" t="s">
        <v>64</v>
      </c>
      <c r="L293" s="51" t="s">
        <v>7</v>
      </c>
      <c r="M293" s="60"/>
      <c r="N293" s="59"/>
      <c r="O293" s="59"/>
      <c r="P293" s="61"/>
      <c r="Q293" s="59"/>
      <c r="R293" s="59"/>
      <c r="S293" s="61"/>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62">
        <f t="shared" si="69"/>
        <v>56832.7</v>
      </c>
      <c r="BB293" s="63">
        <f t="shared" si="70"/>
        <v>56832.7</v>
      </c>
      <c r="BC293" s="58" t="str">
        <f t="shared" si="71"/>
        <v>INR  Fifty Six Thousand Eight Hundred &amp; Thirty Two  and Paise Seventy Only</v>
      </c>
      <c r="BD293" s="64">
        <v>331</v>
      </c>
      <c r="BE293" s="89">
        <f>BD293*1.01</f>
        <v>334.31</v>
      </c>
    </row>
    <row r="294" spans="1:57" ht="63" customHeight="1">
      <c r="A294" s="26">
        <v>282</v>
      </c>
      <c r="B294" s="70" t="s">
        <v>619</v>
      </c>
      <c r="C294" s="45" t="s">
        <v>405</v>
      </c>
      <c r="D294" s="66">
        <v>75</v>
      </c>
      <c r="E294" s="67" t="s">
        <v>236</v>
      </c>
      <c r="F294" s="68">
        <v>102.01</v>
      </c>
      <c r="G294" s="59"/>
      <c r="H294" s="49"/>
      <c r="I294" s="48" t="s">
        <v>39</v>
      </c>
      <c r="J294" s="50">
        <f t="shared" si="68"/>
        <v>1</v>
      </c>
      <c r="K294" s="51" t="s">
        <v>64</v>
      </c>
      <c r="L294" s="51" t="s">
        <v>7</v>
      </c>
      <c r="M294" s="60"/>
      <c r="N294" s="59"/>
      <c r="O294" s="59"/>
      <c r="P294" s="61"/>
      <c r="Q294" s="59"/>
      <c r="R294" s="59"/>
      <c r="S294" s="61"/>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62">
        <f t="shared" si="69"/>
        <v>7650.75</v>
      </c>
      <c r="BB294" s="63">
        <f t="shared" si="70"/>
        <v>7650.75</v>
      </c>
      <c r="BC294" s="58" t="str">
        <f t="shared" si="71"/>
        <v>INR  Seven Thousand Six Hundred &amp; Fifty  and Paise Seventy Five Only</v>
      </c>
      <c r="BD294" s="64">
        <v>101</v>
      </c>
      <c r="BE294" s="89">
        <f aca="true" t="shared" si="72" ref="BE294:BE323">BD294*1.01</f>
        <v>102.01</v>
      </c>
    </row>
    <row r="295" spans="1:57" ht="61.5" customHeight="1">
      <c r="A295" s="26">
        <v>283</v>
      </c>
      <c r="B295" s="70" t="s">
        <v>620</v>
      </c>
      <c r="C295" s="45" t="s">
        <v>406</v>
      </c>
      <c r="D295" s="66">
        <v>170</v>
      </c>
      <c r="E295" s="67" t="s">
        <v>236</v>
      </c>
      <c r="F295" s="68">
        <v>290.88</v>
      </c>
      <c r="G295" s="59"/>
      <c r="H295" s="49"/>
      <c r="I295" s="48" t="s">
        <v>39</v>
      </c>
      <c r="J295" s="50">
        <f t="shared" si="68"/>
        <v>1</v>
      </c>
      <c r="K295" s="51" t="s">
        <v>64</v>
      </c>
      <c r="L295" s="51" t="s">
        <v>7</v>
      </c>
      <c r="M295" s="60"/>
      <c r="N295" s="59"/>
      <c r="O295" s="59"/>
      <c r="P295" s="61"/>
      <c r="Q295" s="59"/>
      <c r="R295" s="59"/>
      <c r="S295" s="61"/>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62">
        <f t="shared" si="69"/>
        <v>49449.6</v>
      </c>
      <c r="BB295" s="63">
        <f t="shared" si="70"/>
        <v>49449.6</v>
      </c>
      <c r="BC295" s="58" t="str">
        <f t="shared" si="71"/>
        <v>INR  Forty Nine Thousand Four Hundred &amp; Forty Nine  and Paise Sixty Only</v>
      </c>
      <c r="BD295" s="64">
        <v>288</v>
      </c>
      <c r="BE295" s="89">
        <f t="shared" si="72"/>
        <v>290.88</v>
      </c>
    </row>
    <row r="296" spans="1:57" ht="141" customHeight="1">
      <c r="A296" s="26">
        <v>284</v>
      </c>
      <c r="B296" s="70" t="s">
        <v>621</v>
      </c>
      <c r="C296" s="45" t="s">
        <v>407</v>
      </c>
      <c r="D296" s="66">
        <v>40</v>
      </c>
      <c r="E296" s="67" t="s">
        <v>627</v>
      </c>
      <c r="F296" s="68">
        <v>161.6</v>
      </c>
      <c r="G296" s="59"/>
      <c r="H296" s="49"/>
      <c r="I296" s="48" t="s">
        <v>39</v>
      </c>
      <c r="J296" s="50">
        <f t="shared" si="68"/>
        <v>1</v>
      </c>
      <c r="K296" s="51" t="s">
        <v>64</v>
      </c>
      <c r="L296" s="51" t="s">
        <v>7</v>
      </c>
      <c r="M296" s="60"/>
      <c r="N296" s="59"/>
      <c r="O296" s="59"/>
      <c r="P296" s="61"/>
      <c r="Q296" s="59"/>
      <c r="R296" s="59"/>
      <c r="S296" s="61"/>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62">
        <f t="shared" si="69"/>
        <v>6464</v>
      </c>
      <c r="BB296" s="63">
        <f t="shared" si="70"/>
        <v>6464</v>
      </c>
      <c r="BC296" s="58" t="str">
        <f t="shared" si="71"/>
        <v>INR  Six Thousand Four Hundred &amp; Sixty Four  Only</v>
      </c>
      <c r="BD296" s="64">
        <v>160</v>
      </c>
      <c r="BE296" s="89">
        <f t="shared" si="72"/>
        <v>161.6</v>
      </c>
    </row>
    <row r="297" spans="1:57" ht="60" customHeight="1">
      <c r="A297" s="26">
        <v>285</v>
      </c>
      <c r="B297" s="70" t="s">
        <v>622</v>
      </c>
      <c r="C297" s="45" t="s">
        <v>408</v>
      </c>
      <c r="D297" s="66">
        <v>4</v>
      </c>
      <c r="E297" s="67" t="s">
        <v>237</v>
      </c>
      <c r="F297" s="68">
        <v>2232.1</v>
      </c>
      <c r="G297" s="59"/>
      <c r="H297" s="49"/>
      <c r="I297" s="48" t="s">
        <v>39</v>
      </c>
      <c r="J297" s="50">
        <f aca="true" t="shared" si="73" ref="J297:J328">IF(I297="Less(-)",-1,1)</f>
        <v>1</v>
      </c>
      <c r="K297" s="51" t="s">
        <v>64</v>
      </c>
      <c r="L297" s="51" t="s">
        <v>7</v>
      </c>
      <c r="M297" s="60"/>
      <c r="N297" s="59"/>
      <c r="O297" s="59"/>
      <c r="P297" s="61"/>
      <c r="Q297" s="59"/>
      <c r="R297" s="59"/>
      <c r="S297" s="61"/>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62">
        <f aca="true" t="shared" si="74" ref="BA297:BA323">total_amount_ba($B$2,$D$2,D297,F297,J297,K297,M297)</f>
        <v>8928.4</v>
      </c>
      <c r="BB297" s="63">
        <f t="shared" si="70"/>
        <v>8928.4</v>
      </c>
      <c r="BC297" s="58" t="str">
        <f t="shared" si="71"/>
        <v>INR  Eight Thousand Nine Hundred &amp; Twenty Eight  and Paise Forty Only</v>
      </c>
      <c r="BD297" s="64">
        <v>2210</v>
      </c>
      <c r="BE297" s="89">
        <f t="shared" si="72"/>
        <v>2232.1</v>
      </c>
    </row>
    <row r="298" spans="1:57" ht="37.5" customHeight="1">
      <c r="A298" s="26">
        <v>286</v>
      </c>
      <c r="B298" s="70" t="s">
        <v>623</v>
      </c>
      <c r="C298" s="45" t="s">
        <v>409</v>
      </c>
      <c r="D298" s="66">
        <v>2</v>
      </c>
      <c r="E298" s="67" t="s">
        <v>237</v>
      </c>
      <c r="F298" s="68">
        <v>3120.9</v>
      </c>
      <c r="G298" s="59"/>
      <c r="H298" s="49"/>
      <c r="I298" s="48" t="s">
        <v>39</v>
      </c>
      <c r="J298" s="50">
        <f t="shared" si="73"/>
        <v>1</v>
      </c>
      <c r="K298" s="51" t="s">
        <v>64</v>
      </c>
      <c r="L298" s="51" t="s">
        <v>7</v>
      </c>
      <c r="M298" s="60"/>
      <c r="N298" s="59"/>
      <c r="O298" s="59"/>
      <c r="P298" s="61"/>
      <c r="Q298" s="59"/>
      <c r="R298" s="59"/>
      <c r="S298" s="61"/>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62">
        <f t="shared" si="74"/>
        <v>6241.8</v>
      </c>
      <c r="BB298" s="63">
        <f t="shared" si="70"/>
        <v>6241.8</v>
      </c>
      <c r="BC298" s="58" t="str">
        <f t="shared" si="71"/>
        <v>INR  Six Thousand Two Hundred &amp; Forty One  and Paise Eighty Only</v>
      </c>
      <c r="BD298" s="64">
        <v>3090</v>
      </c>
      <c r="BE298" s="89">
        <f t="shared" si="72"/>
        <v>3120.9</v>
      </c>
    </row>
    <row r="299" spans="1:57" ht="60" customHeight="1">
      <c r="A299" s="26">
        <v>287</v>
      </c>
      <c r="B299" s="70" t="s">
        <v>624</v>
      </c>
      <c r="C299" s="45" t="s">
        <v>410</v>
      </c>
      <c r="D299" s="66">
        <v>1</v>
      </c>
      <c r="E299" s="67" t="s">
        <v>239</v>
      </c>
      <c r="F299" s="68">
        <v>1964.45</v>
      </c>
      <c r="G299" s="59"/>
      <c r="H299" s="49"/>
      <c r="I299" s="48" t="s">
        <v>39</v>
      </c>
      <c r="J299" s="50">
        <f t="shared" si="73"/>
        <v>1</v>
      </c>
      <c r="K299" s="51" t="s">
        <v>64</v>
      </c>
      <c r="L299" s="51" t="s">
        <v>7</v>
      </c>
      <c r="M299" s="60"/>
      <c r="N299" s="59"/>
      <c r="O299" s="59"/>
      <c r="P299" s="61"/>
      <c r="Q299" s="59"/>
      <c r="R299" s="59"/>
      <c r="S299" s="61"/>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62">
        <f t="shared" si="74"/>
        <v>1964.45</v>
      </c>
      <c r="BB299" s="63">
        <f t="shared" si="70"/>
        <v>1964.45</v>
      </c>
      <c r="BC299" s="58" t="str">
        <f t="shared" si="71"/>
        <v>INR  One Thousand Nine Hundred &amp; Sixty Four  and Paise Forty Five Only</v>
      </c>
      <c r="BD299" s="64">
        <v>1945</v>
      </c>
      <c r="BE299" s="89">
        <f t="shared" si="72"/>
        <v>1964.45</v>
      </c>
    </row>
    <row r="300" spans="1:57" ht="61.5" customHeight="1">
      <c r="A300" s="26">
        <v>288</v>
      </c>
      <c r="B300" s="70" t="s">
        <v>625</v>
      </c>
      <c r="C300" s="45" t="s">
        <v>411</v>
      </c>
      <c r="D300" s="66">
        <v>1</v>
      </c>
      <c r="E300" s="67" t="s">
        <v>239</v>
      </c>
      <c r="F300" s="68">
        <v>489.85</v>
      </c>
      <c r="G300" s="59"/>
      <c r="H300" s="49"/>
      <c r="I300" s="48" t="s">
        <v>39</v>
      </c>
      <c r="J300" s="50">
        <f t="shared" si="73"/>
        <v>1</v>
      </c>
      <c r="K300" s="51" t="s">
        <v>64</v>
      </c>
      <c r="L300" s="51" t="s">
        <v>7</v>
      </c>
      <c r="M300" s="60"/>
      <c r="N300" s="59"/>
      <c r="O300" s="59"/>
      <c r="P300" s="61"/>
      <c r="Q300" s="59"/>
      <c r="R300" s="59"/>
      <c r="S300" s="61"/>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62">
        <f t="shared" si="74"/>
        <v>489.85</v>
      </c>
      <c r="BB300" s="63">
        <f t="shared" si="70"/>
        <v>489.85</v>
      </c>
      <c r="BC300" s="58" t="str">
        <f t="shared" si="71"/>
        <v>INR  Four Hundred &amp; Eighty Nine  and Paise Eighty Five Only</v>
      </c>
      <c r="BD300" s="64">
        <v>485</v>
      </c>
      <c r="BE300" s="89">
        <f t="shared" si="72"/>
        <v>489.85</v>
      </c>
    </row>
    <row r="301" spans="1:57" ht="76.5" customHeight="1">
      <c r="A301" s="26">
        <v>289</v>
      </c>
      <c r="B301" s="70" t="s">
        <v>626</v>
      </c>
      <c r="C301" s="45" t="s">
        <v>412</v>
      </c>
      <c r="D301" s="66">
        <v>32</v>
      </c>
      <c r="E301" s="67" t="s">
        <v>239</v>
      </c>
      <c r="F301" s="68">
        <v>831.23</v>
      </c>
      <c r="G301" s="59"/>
      <c r="H301" s="49"/>
      <c r="I301" s="48" t="s">
        <v>39</v>
      </c>
      <c r="J301" s="50">
        <f t="shared" si="73"/>
        <v>1</v>
      </c>
      <c r="K301" s="51" t="s">
        <v>64</v>
      </c>
      <c r="L301" s="51" t="s">
        <v>7</v>
      </c>
      <c r="M301" s="60"/>
      <c r="N301" s="59"/>
      <c r="O301" s="59"/>
      <c r="P301" s="61"/>
      <c r="Q301" s="59"/>
      <c r="R301" s="59"/>
      <c r="S301" s="61"/>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62">
        <f t="shared" si="74"/>
        <v>26599.36</v>
      </c>
      <c r="BB301" s="63">
        <f t="shared" si="70"/>
        <v>26599.36</v>
      </c>
      <c r="BC301" s="58" t="str">
        <f t="shared" si="71"/>
        <v>INR  Twenty Six Thousand Five Hundred &amp; Ninety Nine  and Paise Thirty Six Only</v>
      </c>
      <c r="BD301" s="64">
        <v>823</v>
      </c>
      <c r="BE301" s="89">
        <f t="shared" si="72"/>
        <v>831.23</v>
      </c>
    </row>
    <row r="302" spans="1:57" ht="104.25" customHeight="1">
      <c r="A302" s="26">
        <v>290</v>
      </c>
      <c r="B302" s="70" t="s">
        <v>666</v>
      </c>
      <c r="C302" s="45" t="s">
        <v>413</v>
      </c>
      <c r="D302" s="66">
        <v>1</v>
      </c>
      <c r="E302" s="67" t="s">
        <v>239</v>
      </c>
      <c r="F302" s="68">
        <v>45212.65</v>
      </c>
      <c r="G302" s="59"/>
      <c r="H302" s="49"/>
      <c r="I302" s="48" t="s">
        <v>39</v>
      </c>
      <c r="J302" s="50">
        <f t="shared" si="73"/>
        <v>1</v>
      </c>
      <c r="K302" s="51" t="s">
        <v>64</v>
      </c>
      <c r="L302" s="51" t="s">
        <v>7</v>
      </c>
      <c r="M302" s="60"/>
      <c r="N302" s="59"/>
      <c r="O302" s="59"/>
      <c r="P302" s="61"/>
      <c r="Q302" s="59"/>
      <c r="R302" s="59"/>
      <c r="S302" s="61"/>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62">
        <f t="shared" si="74"/>
        <v>45212.65</v>
      </c>
      <c r="BB302" s="63">
        <f t="shared" si="70"/>
        <v>45212.65</v>
      </c>
      <c r="BC302" s="58" t="str">
        <f t="shared" si="71"/>
        <v>INR  Forty Five Thousand Two Hundred &amp; Twelve  and Paise Sixty Five Only</v>
      </c>
      <c r="BD302" s="64">
        <v>44765</v>
      </c>
      <c r="BE302" s="89">
        <f t="shared" si="72"/>
        <v>45212.65</v>
      </c>
    </row>
    <row r="303" spans="1:57" ht="89.25" customHeight="1">
      <c r="A303" s="26">
        <v>291</v>
      </c>
      <c r="B303" s="70" t="s">
        <v>628</v>
      </c>
      <c r="C303" s="45" t="s">
        <v>414</v>
      </c>
      <c r="D303" s="66">
        <v>1</v>
      </c>
      <c r="E303" s="67" t="s">
        <v>239</v>
      </c>
      <c r="F303" s="68">
        <v>35870.15</v>
      </c>
      <c r="G303" s="59"/>
      <c r="H303" s="49"/>
      <c r="I303" s="48" t="s">
        <v>39</v>
      </c>
      <c r="J303" s="50">
        <f t="shared" si="73"/>
        <v>1</v>
      </c>
      <c r="K303" s="51" t="s">
        <v>64</v>
      </c>
      <c r="L303" s="51" t="s">
        <v>7</v>
      </c>
      <c r="M303" s="60"/>
      <c r="N303" s="59"/>
      <c r="O303" s="59"/>
      <c r="P303" s="61"/>
      <c r="Q303" s="59"/>
      <c r="R303" s="59"/>
      <c r="S303" s="61"/>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62">
        <f t="shared" si="74"/>
        <v>35870.15</v>
      </c>
      <c r="BB303" s="63">
        <f t="shared" si="70"/>
        <v>35870.15</v>
      </c>
      <c r="BC303" s="58" t="str">
        <f t="shared" si="71"/>
        <v>INR  Thirty Five Thousand Eight Hundred &amp; Seventy  and Paise Fifteen Only</v>
      </c>
      <c r="BD303" s="64">
        <v>35515</v>
      </c>
      <c r="BE303" s="89">
        <f t="shared" si="72"/>
        <v>35870.15</v>
      </c>
    </row>
    <row r="304" spans="1:57" ht="101.25" customHeight="1">
      <c r="A304" s="26">
        <v>292</v>
      </c>
      <c r="B304" s="70" t="s">
        <v>629</v>
      </c>
      <c r="C304" s="45" t="s">
        <v>415</v>
      </c>
      <c r="D304" s="66">
        <v>2</v>
      </c>
      <c r="E304" s="67" t="s">
        <v>239</v>
      </c>
      <c r="F304" s="68">
        <v>949.4</v>
      </c>
      <c r="G304" s="59"/>
      <c r="H304" s="49"/>
      <c r="I304" s="48" t="s">
        <v>39</v>
      </c>
      <c r="J304" s="50">
        <f t="shared" si="73"/>
        <v>1</v>
      </c>
      <c r="K304" s="51" t="s">
        <v>64</v>
      </c>
      <c r="L304" s="51" t="s">
        <v>7</v>
      </c>
      <c r="M304" s="60"/>
      <c r="N304" s="59"/>
      <c r="O304" s="59"/>
      <c r="P304" s="61"/>
      <c r="Q304" s="59"/>
      <c r="R304" s="59"/>
      <c r="S304" s="61"/>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62">
        <f t="shared" si="74"/>
        <v>1898.8</v>
      </c>
      <c r="BB304" s="63">
        <f>BA304+SUM(N304:AZ304)</f>
        <v>1898.8</v>
      </c>
      <c r="BC304" s="58" t="str">
        <f>SpellNumber(L304,BB304)</f>
        <v>INR  One Thousand Eight Hundred &amp; Ninety Eight  and Paise Eighty Only</v>
      </c>
      <c r="BD304" s="64">
        <v>940</v>
      </c>
      <c r="BE304" s="89">
        <f t="shared" si="72"/>
        <v>949.4</v>
      </c>
    </row>
    <row r="305" spans="1:57" ht="85.5" customHeight="1">
      <c r="A305" s="26">
        <v>293</v>
      </c>
      <c r="B305" s="70" t="s">
        <v>630</v>
      </c>
      <c r="C305" s="45" t="s">
        <v>416</v>
      </c>
      <c r="D305" s="66">
        <v>1</v>
      </c>
      <c r="E305" s="67" t="s">
        <v>239</v>
      </c>
      <c r="F305" s="68">
        <v>4757.1</v>
      </c>
      <c r="G305" s="59"/>
      <c r="H305" s="49"/>
      <c r="I305" s="48" t="s">
        <v>39</v>
      </c>
      <c r="J305" s="50">
        <f t="shared" si="73"/>
        <v>1</v>
      </c>
      <c r="K305" s="51" t="s">
        <v>64</v>
      </c>
      <c r="L305" s="51" t="s">
        <v>7</v>
      </c>
      <c r="M305" s="60"/>
      <c r="N305" s="59"/>
      <c r="O305" s="59"/>
      <c r="P305" s="61"/>
      <c r="Q305" s="59"/>
      <c r="R305" s="59"/>
      <c r="S305" s="61"/>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62">
        <f t="shared" si="74"/>
        <v>4757.1</v>
      </c>
      <c r="BB305" s="63">
        <f t="shared" si="70"/>
        <v>4757.1</v>
      </c>
      <c r="BC305" s="58" t="str">
        <f t="shared" si="71"/>
        <v>INR  Four Thousand Seven Hundred &amp; Fifty Seven  and Paise Ten Only</v>
      </c>
      <c r="BD305" s="64">
        <v>4710</v>
      </c>
      <c r="BE305" s="89">
        <f t="shared" si="72"/>
        <v>4757.1</v>
      </c>
    </row>
    <row r="306" spans="1:57" ht="89.25" customHeight="1">
      <c r="A306" s="26">
        <v>294</v>
      </c>
      <c r="B306" s="70" t="s">
        <v>631</v>
      </c>
      <c r="C306" s="45" t="s">
        <v>417</v>
      </c>
      <c r="D306" s="66">
        <v>1</v>
      </c>
      <c r="E306" s="67" t="s">
        <v>239</v>
      </c>
      <c r="F306" s="68">
        <v>3927.89</v>
      </c>
      <c r="G306" s="59"/>
      <c r="H306" s="49"/>
      <c r="I306" s="48" t="s">
        <v>39</v>
      </c>
      <c r="J306" s="50">
        <f t="shared" si="73"/>
        <v>1</v>
      </c>
      <c r="K306" s="51" t="s">
        <v>64</v>
      </c>
      <c r="L306" s="51" t="s">
        <v>7</v>
      </c>
      <c r="M306" s="60"/>
      <c r="N306" s="59"/>
      <c r="O306" s="59"/>
      <c r="P306" s="61"/>
      <c r="Q306" s="59"/>
      <c r="R306" s="59"/>
      <c r="S306" s="61"/>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62">
        <f t="shared" si="74"/>
        <v>3927.89</v>
      </c>
      <c r="BB306" s="63">
        <f aca="true" t="shared" si="75" ref="BB306:BB323">BA306+SUM(N306:AZ306)</f>
        <v>3927.89</v>
      </c>
      <c r="BC306" s="58" t="str">
        <f aca="true" t="shared" si="76" ref="BC306:BC323">SpellNumber(L306,BB306)</f>
        <v>INR  Three Thousand Nine Hundred &amp; Twenty Seven  and Paise Eighty Nine Only</v>
      </c>
      <c r="BD306" s="64">
        <v>3889</v>
      </c>
      <c r="BE306" s="89">
        <f t="shared" si="72"/>
        <v>3927.89</v>
      </c>
    </row>
    <row r="307" spans="1:57" ht="131.25" customHeight="1">
      <c r="A307" s="26">
        <v>295</v>
      </c>
      <c r="B307" s="70" t="s">
        <v>632</v>
      </c>
      <c r="C307" s="45" t="s">
        <v>418</v>
      </c>
      <c r="D307" s="66">
        <v>2</v>
      </c>
      <c r="E307" s="67" t="s">
        <v>239</v>
      </c>
      <c r="F307" s="68">
        <v>1010</v>
      </c>
      <c r="G307" s="59"/>
      <c r="H307" s="49"/>
      <c r="I307" s="48" t="s">
        <v>39</v>
      </c>
      <c r="J307" s="50">
        <f t="shared" si="73"/>
        <v>1</v>
      </c>
      <c r="K307" s="51" t="s">
        <v>64</v>
      </c>
      <c r="L307" s="51" t="s">
        <v>7</v>
      </c>
      <c r="M307" s="60"/>
      <c r="N307" s="59"/>
      <c r="O307" s="59"/>
      <c r="P307" s="61"/>
      <c r="Q307" s="59"/>
      <c r="R307" s="59"/>
      <c r="S307" s="61"/>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62">
        <f t="shared" si="74"/>
        <v>2020</v>
      </c>
      <c r="BB307" s="63">
        <f t="shared" si="75"/>
        <v>2020</v>
      </c>
      <c r="BC307" s="58" t="str">
        <f t="shared" si="76"/>
        <v>INR  Two Thousand  &amp;Twenty  Only</v>
      </c>
      <c r="BD307" s="64">
        <v>1000</v>
      </c>
      <c r="BE307" s="89">
        <f t="shared" si="72"/>
        <v>1010</v>
      </c>
    </row>
    <row r="308" spans="1:57" ht="114.75" customHeight="1">
      <c r="A308" s="26">
        <v>296</v>
      </c>
      <c r="B308" s="70" t="s">
        <v>633</v>
      </c>
      <c r="C308" s="45" t="s">
        <v>419</v>
      </c>
      <c r="D308" s="66">
        <v>2</v>
      </c>
      <c r="E308" s="67" t="s">
        <v>238</v>
      </c>
      <c r="F308" s="68">
        <v>332.29</v>
      </c>
      <c r="G308" s="59"/>
      <c r="H308" s="49"/>
      <c r="I308" s="48" t="s">
        <v>39</v>
      </c>
      <c r="J308" s="50">
        <f t="shared" si="73"/>
        <v>1</v>
      </c>
      <c r="K308" s="51" t="s">
        <v>64</v>
      </c>
      <c r="L308" s="51" t="s">
        <v>7</v>
      </c>
      <c r="M308" s="60"/>
      <c r="N308" s="59"/>
      <c r="O308" s="59"/>
      <c r="P308" s="61"/>
      <c r="Q308" s="59"/>
      <c r="R308" s="59"/>
      <c r="S308" s="61"/>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62">
        <f t="shared" si="74"/>
        <v>664.58</v>
      </c>
      <c r="BB308" s="63">
        <f t="shared" si="75"/>
        <v>664.58</v>
      </c>
      <c r="BC308" s="58" t="str">
        <f t="shared" si="76"/>
        <v>INR  Six Hundred &amp; Sixty Four  and Paise Fifty Eight Only</v>
      </c>
      <c r="BD308" s="64">
        <v>329</v>
      </c>
      <c r="BE308" s="89">
        <f t="shared" si="72"/>
        <v>332.29</v>
      </c>
    </row>
    <row r="309" spans="1:57" ht="45" customHeight="1">
      <c r="A309" s="26">
        <v>297</v>
      </c>
      <c r="B309" s="70" t="s">
        <v>634</v>
      </c>
      <c r="C309" s="45" t="s">
        <v>420</v>
      </c>
      <c r="D309" s="66">
        <v>140</v>
      </c>
      <c r="E309" s="67" t="s">
        <v>236</v>
      </c>
      <c r="F309" s="68">
        <v>86.1</v>
      </c>
      <c r="G309" s="59"/>
      <c r="H309" s="49"/>
      <c r="I309" s="48" t="s">
        <v>39</v>
      </c>
      <c r="J309" s="50">
        <f t="shared" si="73"/>
        <v>1</v>
      </c>
      <c r="K309" s="51" t="s">
        <v>64</v>
      </c>
      <c r="L309" s="51" t="s">
        <v>7</v>
      </c>
      <c r="M309" s="60"/>
      <c r="N309" s="59"/>
      <c r="O309" s="59"/>
      <c r="P309" s="61"/>
      <c r="Q309" s="59"/>
      <c r="R309" s="59"/>
      <c r="S309" s="61"/>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62">
        <f t="shared" si="74"/>
        <v>12054</v>
      </c>
      <c r="BB309" s="63">
        <f t="shared" si="75"/>
        <v>12054</v>
      </c>
      <c r="BC309" s="58" t="str">
        <f t="shared" si="76"/>
        <v>INR  Twelve Thousand  &amp;Fifty Four  Only</v>
      </c>
      <c r="BD309" s="64">
        <v>85.25</v>
      </c>
      <c r="BE309" s="89">
        <f t="shared" si="72"/>
        <v>86.1025</v>
      </c>
    </row>
    <row r="310" spans="1:57" ht="45" customHeight="1">
      <c r="A310" s="26">
        <v>298</v>
      </c>
      <c r="B310" s="70" t="s">
        <v>635</v>
      </c>
      <c r="C310" s="45" t="s">
        <v>421</v>
      </c>
      <c r="D310" s="66">
        <v>140</v>
      </c>
      <c r="E310" s="67" t="s">
        <v>236</v>
      </c>
      <c r="F310" s="68">
        <v>47.04</v>
      </c>
      <c r="G310" s="59"/>
      <c r="H310" s="49"/>
      <c r="I310" s="48" t="s">
        <v>39</v>
      </c>
      <c r="J310" s="50">
        <f t="shared" si="73"/>
        <v>1</v>
      </c>
      <c r="K310" s="51" t="s">
        <v>64</v>
      </c>
      <c r="L310" s="51" t="s">
        <v>7</v>
      </c>
      <c r="M310" s="60"/>
      <c r="N310" s="59"/>
      <c r="O310" s="59"/>
      <c r="P310" s="61"/>
      <c r="Q310" s="59"/>
      <c r="R310" s="59"/>
      <c r="S310" s="61"/>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62">
        <f t="shared" si="74"/>
        <v>6585.6</v>
      </c>
      <c r="BB310" s="63">
        <f t="shared" si="75"/>
        <v>6585.6</v>
      </c>
      <c r="BC310" s="58" t="str">
        <f t="shared" si="76"/>
        <v>INR  Six Thousand Five Hundred &amp; Eighty Five  and Paise Sixty Only</v>
      </c>
      <c r="BD310" s="64">
        <v>46.57</v>
      </c>
      <c r="BE310" s="89">
        <f t="shared" si="72"/>
        <v>47.0357</v>
      </c>
    </row>
    <row r="311" spans="1:57" ht="58.5" customHeight="1">
      <c r="A311" s="26">
        <v>299</v>
      </c>
      <c r="B311" s="70" t="s">
        <v>636</v>
      </c>
      <c r="C311" s="45" t="s">
        <v>684</v>
      </c>
      <c r="D311" s="66">
        <v>100</v>
      </c>
      <c r="E311" s="67" t="s">
        <v>236</v>
      </c>
      <c r="F311" s="68">
        <v>173.72</v>
      </c>
      <c r="G311" s="59"/>
      <c r="H311" s="49"/>
      <c r="I311" s="48" t="s">
        <v>39</v>
      </c>
      <c r="J311" s="50">
        <f t="shared" si="73"/>
        <v>1</v>
      </c>
      <c r="K311" s="51" t="s">
        <v>64</v>
      </c>
      <c r="L311" s="51" t="s">
        <v>7</v>
      </c>
      <c r="M311" s="60"/>
      <c r="N311" s="59"/>
      <c r="O311" s="59"/>
      <c r="P311" s="61"/>
      <c r="Q311" s="59"/>
      <c r="R311" s="59"/>
      <c r="S311" s="61"/>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62">
        <f t="shared" si="74"/>
        <v>17372</v>
      </c>
      <c r="BB311" s="63">
        <f t="shared" si="75"/>
        <v>17372</v>
      </c>
      <c r="BC311" s="58" t="str">
        <f t="shared" si="76"/>
        <v>INR  Seventeen Thousand Three Hundred &amp; Seventy Two  Only</v>
      </c>
      <c r="BD311" s="64">
        <v>172</v>
      </c>
      <c r="BE311" s="89">
        <f t="shared" si="72"/>
        <v>173.72</v>
      </c>
    </row>
    <row r="312" spans="1:57" ht="45" customHeight="1">
      <c r="A312" s="26">
        <v>300</v>
      </c>
      <c r="B312" s="70" t="s">
        <v>637</v>
      </c>
      <c r="C312" s="45" t="s">
        <v>685</v>
      </c>
      <c r="D312" s="66">
        <v>100</v>
      </c>
      <c r="E312" s="67" t="s">
        <v>236</v>
      </c>
      <c r="F312" s="68">
        <v>161.6</v>
      </c>
      <c r="G312" s="59"/>
      <c r="H312" s="49"/>
      <c r="I312" s="48" t="s">
        <v>39</v>
      </c>
      <c r="J312" s="50">
        <f t="shared" si="73"/>
        <v>1</v>
      </c>
      <c r="K312" s="51" t="s">
        <v>64</v>
      </c>
      <c r="L312" s="51" t="s">
        <v>7</v>
      </c>
      <c r="M312" s="60"/>
      <c r="N312" s="59"/>
      <c r="O312" s="59"/>
      <c r="P312" s="61"/>
      <c r="Q312" s="59"/>
      <c r="R312" s="59"/>
      <c r="S312" s="61"/>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62">
        <f t="shared" si="74"/>
        <v>16160</v>
      </c>
      <c r="BB312" s="63">
        <f t="shared" si="75"/>
        <v>16160</v>
      </c>
      <c r="BC312" s="58" t="str">
        <f t="shared" si="76"/>
        <v>INR  Sixteen Thousand One Hundred &amp; Sixty  Only</v>
      </c>
      <c r="BD312" s="64">
        <v>160</v>
      </c>
      <c r="BE312" s="89">
        <f t="shared" si="72"/>
        <v>161.6</v>
      </c>
    </row>
    <row r="313" spans="1:57" ht="33.75" customHeight="1">
      <c r="A313" s="26">
        <v>301</v>
      </c>
      <c r="B313" s="70" t="s">
        <v>638</v>
      </c>
      <c r="C313" s="45" t="s">
        <v>686</v>
      </c>
      <c r="D313" s="66">
        <v>40</v>
      </c>
      <c r="E313" s="67" t="s">
        <v>236</v>
      </c>
      <c r="F313" s="68">
        <v>248.46</v>
      </c>
      <c r="G313" s="59"/>
      <c r="H313" s="49"/>
      <c r="I313" s="48" t="s">
        <v>39</v>
      </c>
      <c r="J313" s="50">
        <f t="shared" si="73"/>
        <v>1</v>
      </c>
      <c r="K313" s="51" t="s">
        <v>64</v>
      </c>
      <c r="L313" s="51" t="s">
        <v>7</v>
      </c>
      <c r="M313" s="60"/>
      <c r="N313" s="59"/>
      <c r="O313" s="59"/>
      <c r="P313" s="61"/>
      <c r="Q313" s="59"/>
      <c r="R313" s="59"/>
      <c r="S313" s="61"/>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62">
        <f t="shared" si="74"/>
        <v>9938.4</v>
      </c>
      <c r="BB313" s="63">
        <f t="shared" si="75"/>
        <v>9938.4</v>
      </c>
      <c r="BC313" s="58" t="str">
        <f t="shared" si="76"/>
        <v>INR  Nine Thousand Nine Hundred &amp; Thirty Eight  and Paise Forty Only</v>
      </c>
      <c r="BD313" s="64">
        <v>246</v>
      </c>
      <c r="BE313" s="89">
        <f t="shared" si="72"/>
        <v>248.46</v>
      </c>
    </row>
    <row r="314" spans="1:57" ht="88.5" customHeight="1">
      <c r="A314" s="26">
        <v>302</v>
      </c>
      <c r="B314" s="70" t="s">
        <v>639</v>
      </c>
      <c r="C314" s="45" t="s">
        <v>687</v>
      </c>
      <c r="D314" s="66">
        <v>100</v>
      </c>
      <c r="E314" s="67" t="s">
        <v>236</v>
      </c>
      <c r="F314" s="68">
        <v>545.4</v>
      </c>
      <c r="G314" s="59"/>
      <c r="H314" s="49"/>
      <c r="I314" s="48" t="s">
        <v>39</v>
      </c>
      <c r="J314" s="50">
        <f t="shared" si="73"/>
        <v>1</v>
      </c>
      <c r="K314" s="51" t="s">
        <v>64</v>
      </c>
      <c r="L314" s="51" t="s">
        <v>7</v>
      </c>
      <c r="M314" s="60"/>
      <c r="N314" s="59"/>
      <c r="O314" s="59"/>
      <c r="P314" s="61"/>
      <c r="Q314" s="59"/>
      <c r="R314" s="59"/>
      <c r="S314" s="61"/>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62">
        <f t="shared" si="74"/>
        <v>54540</v>
      </c>
      <c r="BB314" s="63">
        <f t="shared" si="75"/>
        <v>54540</v>
      </c>
      <c r="BC314" s="58" t="str">
        <f t="shared" si="76"/>
        <v>INR  Fifty Four Thousand Five Hundred &amp; Forty  Only</v>
      </c>
      <c r="BD314" s="64">
        <v>540</v>
      </c>
      <c r="BE314" s="89">
        <f t="shared" si="72"/>
        <v>545.4</v>
      </c>
    </row>
    <row r="315" spans="1:57" ht="49.5" customHeight="1">
      <c r="A315" s="26">
        <v>303</v>
      </c>
      <c r="B315" s="70" t="s">
        <v>640</v>
      </c>
      <c r="C315" s="45" t="s">
        <v>688</v>
      </c>
      <c r="D315" s="66">
        <v>2</v>
      </c>
      <c r="E315" s="67" t="s">
        <v>237</v>
      </c>
      <c r="F315" s="68">
        <v>2626</v>
      </c>
      <c r="G315" s="59"/>
      <c r="H315" s="49"/>
      <c r="I315" s="48" t="s">
        <v>39</v>
      </c>
      <c r="J315" s="50">
        <f t="shared" si="73"/>
        <v>1</v>
      </c>
      <c r="K315" s="51" t="s">
        <v>64</v>
      </c>
      <c r="L315" s="51" t="s">
        <v>7</v>
      </c>
      <c r="M315" s="60"/>
      <c r="N315" s="59"/>
      <c r="O315" s="59"/>
      <c r="P315" s="61"/>
      <c r="Q315" s="59"/>
      <c r="R315" s="59"/>
      <c r="S315" s="61"/>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62">
        <f t="shared" si="74"/>
        <v>5252</v>
      </c>
      <c r="BB315" s="63">
        <f t="shared" si="75"/>
        <v>5252</v>
      </c>
      <c r="BC315" s="58" t="str">
        <f t="shared" si="76"/>
        <v>INR  Five Thousand Two Hundred &amp; Fifty Two  Only</v>
      </c>
      <c r="BD315" s="64">
        <v>2600</v>
      </c>
      <c r="BE315" s="89">
        <f t="shared" si="72"/>
        <v>2626</v>
      </c>
    </row>
    <row r="316" spans="1:57" ht="47.25" customHeight="1">
      <c r="A316" s="26">
        <v>304</v>
      </c>
      <c r="B316" s="70" t="s">
        <v>641</v>
      </c>
      <c r="C316" s="45" t="s">
        <v>689</v>
      </c>
      <c r="D316" s="66">
        <v>8</v>
      </c>
      <c r="E316" s="67" t="s">
        <v>237</v>
      </c>
      <c r="F316" s="68">
        <v>2385.62</v>
      </c>
      <c r="G316" s="59"/>
      <c r="H316" s="49"/>
      <c r="I316" s="48" t="s">
        <v>39</v>
      </c>
      <c r="J316" s="50">
        <f t="shared" si="73"/>
        <v>1</v>
      </c>
      <c r="K316" s="51" t="s">
        <v>64</v>
      </c>
      <c r="L316" s="51" t="s">
        <v>7</v>
      </c>
      <c r="M316" s="60"/>
      <c r="N316" s="59"/>
      <c r="O316" s="59"/>
      <c r="P316" s="61"/>
      <c r="Q316" s="59"/>
      <c r="R316" s="59"/>
      <c r="S316" s="61"/>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62">
        <f t="shared" si="74"/>
        <v>19084.96</v>
      </c>
      <c r="BB316" s="63">
        <f t="shared" si="75"/>
        <v>19084.96</v>
      </c>
      <c r="BC316" s="58" t="str">
        <f t="shared" si="76"/>
        <v>INR  Nineteen Thousand  &amp;Eighty Four  and Paise Ninety Six Only</v>
      </c>
      <c r="BD316" s="64">
        <v>2362</v>
      </c>
      <c r="BE316" s="89">
        <f t="shared" si="72"/>
        <v>2385.62</v>
      </c>
    </row>
    <row r="317" spans="1:57" ht="39.75" customHeight="1">
      <c r="A317" s="26">
        <v>305</v>
      </c>
      <c r="B317" s="70" t="s">
        <v>642</v>
      </c>
      <c r="C317" s="45" t="s">
        <v>690</v>
      </c>
      <c r="D317" s="66">
        <v>12</v>
      </c>
      <c r="E317" s="67" t="s">
        <v>237</v>
      </c>
      <c r="F317" s="68">
        <v>36.36</v>
      </c>
      <c r="G317" s="59"/>
      <c r="H317" s="49"/>
      <c r="I317" s="48" t="s">
        <v>39</v>
      </c>
      <c r="J317" s="50">
        <f t="shared" si="73"/>
        <v>1</v>
      </c>
      <c r="K317" s="51" t="s">
        <v>64</v>
      </c>
      <c r="L317" s="51" t="s">
        <v>7</v>
      </c>
      <c r="M317" s="60"/>
      <c r="N317" s="59"/>
      <c r="O317" s="59"/>
      <c r="P317" s="61"/>
      <c r="Q317" s="59"/>
      <c r="R317" s="59"/>
      <c r="S317" s="61"/>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62">
        <f t="shared" si="74"/>
        <v>436.32</v>
      </c>
      <c r="BB317" s="63">
        <f t="shared" si="75"/>
        <v>436.32</v>
      </c>
      <c r="BC317" s="58" t="str">
        <f t="shared" si="76"/>
        <v>INR  Four Hundred &amp; Thirty Six  and Paise Thirty Two Only</v>
      </c>
      <c r="BD317" s="64">
        <v>36</v>
      </c>
      <c r="BE317" s="89">
        <f t="shared" si="72"/>
        <v>36.36</v>
      </c>
    </row>
    <row r="318" spans="1:57" ht="31.5" customHeight="1">
      <c r="A318" s="26">
        <v>306</v>
      </c>
      <c r="B318" s="70" t="s">
        <v>643</v>
      </c>
      <c r="C318" s="45" t="s">
        <v>691</v>
      </c>
      <c r="D318" s="66">
        <v>4</v>
      </c>
      <c r="E318" s="67" t="s">
        <v>237</v>
      </c>
      <c r="F318" s="68">
        <v>181.8</v>
      </c>
      <c r="G318" s="59"/>
      <c r="H318" s="49"/>
      <c r="I318" s="48" t="s">
        <v>39</v>
      </c>
      <c r="J318" s="50">
        <f t="shared" si="73"/>
        <v>1</v>
      </c>
      <c r="K318" s="51" t="s">
        <v>64</v>
      </c>
      <c r="L318" s="51" t="s">
        <v>7</v>
      </c>
      <c r="M318" s="60"/>
      <c r="N318" s="59"/>
      <c r="O318" s="59"/>
      <c r="P318" s="61"/>
      <c r="Q318" s="59"/>
      <c r="R318" s="59"/>
      <c r="S318" s="61"/>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62">
        <f t="shared" si="74"/>
        <v>727.2</v>
      </c>
      <c r="BB318" s="63">
        <f t="shared" si="75"/>
        <v>727.2</v>
      </c>
      <c r="BC318" s="58" t="str">
        <f t="shared" si="76"/>
        <v>INR  Seven Hundred &amp; Twenty Seven  and Paise Twenty Only</v>
      </c>
      <c r="BD318" s="64">
        <v>180</v>
      </c>
      <c r="BE318" s="89">
        <f t="shared" si="72"/>
        <v>181.8</v>
      </c>
    </row>
    <row r="319" spans="1:57" ht="36" customHeight="1">
      <c r="A319" s="26">
        <v>307</v>
      </c>
      <c r="B319" s="70" t="s">
        <v>644</v>
      </c>
      <c r="C319" s="45" t="s">
        <v>692</v>
      </c>
      <c r="D319" s="66">
        <v>8</v>
      </c>
      <c r="E319" s="67" t="s">
        <v>237</v>
      </c>
      <c r="F319" s="68">
        <v>472.68</v>
      </c>
      <c r="G319" s="59"/>
      <c r="H319" s="49"/>
      <c r="I319" s="48" t="s">
        <v>39</v>
      </c>
      <c r="J319" s="50">
        <f t="shared" si="73"/>
        <v>1</v>
      </c>
      <c r="K319" s="51" t="s">
        <v>64</v>
      </c>
      <c r="L319" s="51" t="s">
        <v>7</v>
      </c>
      <c r="M319" s="60"/>
      <c r="N319" s="59"/>
      <c r="O319" s="59"/>
      <c r="P319" s="61"/>
      <c r="Q319" s="59"/>
      <c r="R319" s="59"/>
      <c r="S319" s="61"/>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62">
        <f t="shared" si="74"/>
        <v>3781.44</v>
      </c>
      <c r="BB319" s="63">
        <f t="shared" si="75"/>
        <v>3781.44</v>
      </c>
      <c r="BC319" s="58" t="str">
        <f t="shared" si="76"/>
        <v>INR  Three Thousand Seven Hundred &amp; Eighty One  and Paise Forty Four Only</v>
      </c>
      <c r="BD319" s="64">
        <v>468</v>
      </c>
      <c r="BE319" s="89">
        <f t="shared" si="72"/>
        <v>472.68</v>
      </c>
    </row>
    <row r="320" spans="1:57" ht="33" customHeight="1">
      <c r="A320" s="26">
        <v>308</v>
      </c>
      <c r="B320" s="70" t="s">
        <v>453</v>
      </c>
      <c r="C320" s="45" t="s">
        <v>693</v>
      </c>
      <c r="D320" s="66">
        <v>8</v>
      </c>
      <c r="E320" s="67" t="s">
        <v>237</v>
      </c>
      <c r="F320" s="68">
        <v>151.5</v>
      </c>
      <c r="G320" s="59"/>
      <c r="H320" s="49"/>
      <c r="I320" s="48" t="s">
        <v>39</v>
      </c>
      <c r="J320" s="50">
        <f t="shared" si="73"/>
        <v>1</v>
      </c>
      <c r="K320" s="51" t="s">
        <v>64</v>
      </c>
      <c r="L320" s="51" t="s">
        <v>7</v>
      </c>
      <c r="M320" s="60"/>
      <c r="N320" s="59"/>
      <c r="O320" s="59"/>
      <c r="P320" s="61"/>
      <c r="Q320" s="59"/>
      <c r="R320" s="59"/>
      <c r="S320" s="61"/>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62">
        <f t="shared" si="74"/>
        <v>1212</v>
      </c>
      <c r="BB320" s="63">
        <f t="shared" si="75"/>
        <v>1212</v>
      </c>
      <c r="BC320" s="58" t="str">
        <f t="shared" si="76"/>
        <v>INR  One Thousand Two Hundred &amp; Twelve  Only</v>
      </c>
      <c r="BD320" s="64">
        <v>150</v>
      </c>
      <c r="BE320" s="89">
        <f t="shared" si="72"/>
        <v>151.5</v>
      </c>
    </row>
    <row r="321" spans="1:57" ht="33.75" customHeight="1">
      <c r="A321" s="26">
        <v>309</v>
      </c>
      <c r="B321" s="70" t="s">
        <v>454</v>
      </c>
      <c r="C321" s="45" t="s">
        <v>694</v>
      </c>
      <c r="D321" s="66">
        <v>8</v>
      </c>
      <c r="E321" s="67" t="s">
        <v>240</v>
      </c>
      <c r="F321" s="68">
        <v>161.6</v>
      </c>
      <c r="G321" s="59"/>
      <c r="H321" s="49"/>
      <c r="I321" s="48" t="s">
        <v>39</v>
      </c>
      <c r="J321" s="50">
        <f t="shared" si="73"/>
        <v>1</v>
      </c>
      <c r="K321" s="51" t="s">
        <v>64</v>
      </c>
      <c r="L321" s="51" t="s">
        <v>7</v>
      </c>
      <c r="M321" s="60"/>
      <c r="N321" s="59"/>
      <c r="O321" s="59"/>
      <c r="P321" s="61"/>
      <c r="Q321" s="59"/>
      <c r="R321" s="59"/>
      <c r="S321" s="61"/>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62">
        <f t="shared" si="74"/>
        <v>1292.8</v>
      </c>
      <c r="BB321" s="63">
        <f t="shared" si="75"/>
        <v>1292.8</v>
      </c>
      <c r="BC321" s="58" t="str">
        <f t="shared" si="76"/>
        <v>INR  One Thousand Two Hundred &amp; Ninety Two  and Paise Eighty Only</v>
      </c>
      <c r="BD321" s="64">
        <v>160</v>
      </c>
      <c r="BE321" s="89">
        <f t="shared" si="72"/>
        <v>161.6</v>
      </c>
    </row>
    <row r="322" spans="1:57" ht="45.75" customHeight="1">
      <c r="A322" s="26">
        <v>310</v>
      </c>
      <c r="B322" s="70" t="s">
        <v>667</v>
      </c>
      <c r="C322" s="45" t="s">
        <v>695</v>
      </c>
      <c r="D322" s="66">
        <v>8</v>
      </c>
      <c r="E322" s="67" t="s">
        <v>239</v>
      </c>
      <c r="F322" s="68">
        <v>9145.55</v>
      </c>
      <c r="G322" s="59"/>
      <c r="H322" s="49"/>
      <c r="I322" s="48" t="s">
        <v>39</v>
      </c>
      <c r="J322" s="50">
        <f t="shared" si="73"/>
        <v>1</v>
      </c>
      <c r="K322" s="51" t="s">
        <v>64</v>
      </c>
      <c r="L322" s="51" t="s">
        <v>7</v>
      </c>
      <c r="M322" s="60"/>
      <c r="N322" s="59"/>
      <c r="O322" s="59"/>
      <c r="P322" s="61"/>
      <c r="Q322" s="59"/>
      <c r="R322" s="59"/>
      <c r="S322" s="61"/>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62">
        <f t="shared" si="74"/>
        <v>73164.4</v>
      </c>
      <c r="BB322" s="63">
        <f t="shared" si="75"/>
        <v>73164.4</v>
      </c>
      <c r="BC322" s="58" t="str">
        <f t="shared" si="76"/>
        <v>INR  Seventy Three Thousand One Hundred &amp; Sixty Four  and Paise Forty Only</v>
      </c>
      <c r="BD322" s="64">
        <v>9055</v>
      </c>
      <c r="BE322" s="89">
        <f t="shared" si="72"/>
        <v>9145.55</v>
      </c>
    </row>
    <row r="323" spans="1:57" ht="35.25" customHeight="1">
      <c r="A323" s="26">
        <v>311</v>
      </c>
      <c r="B323" s="70" t="s">
        <v>645</v>
      </c>
      <c r="C323" s="45" t="s">
        <v>696</v>
      </c>
      <c r="D323" s="66">
        <v>12</v>
      </c>
      <c r="E323" s="67" t="s">
        <v>239</v>
      </c>
      <c r="F323" s="68">
        <v>2138.17</v>
      </c>
      <c r="G323" s="59"/>
      <c r="H323" s="49"/>
      <c r="I323" s="48" t="s">
        <v>39</v>
      </c>
      <c r="J323" s="50">
        <f t="shared" si="73"/>
        <v>1</v>
      </c>
      <c r="K323" s="51" t="s">
        <v>64</v>
      </c>
      <c r="L323" s="51" t="s">
        <v>7</v>
      </c>
      <c r="M323" s="60"/>
      <c r="N323" s="59"/>
      <c r="O323" s="59"/>
      <c r="P323" s="61"/>
      <c r="Q323" s="59"/>
      <c r="R323" s="59"/>
      <c r="S323" s="61"/>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62">
        <f t="shared" si="74"/>
        <v>25658.04</v>
      </c>
      <c r="BB323" s="63">
        <f t="shared" si="75"/>
        <v>25658.04</v>
      </c>
      <c r="BC323" s="58" t="str">
        <f t="shared" si="76"/>
        <v>INR  Twenty Five Thousand Six Hundred &amp; Fifty Eight  and Paise Four Only</v>
      </c>
      <c r="BD323" s="64">
        <v>2117</v>
      </c>
      <c r="BE323" s="89">
        <f t="shared" si="72"/>
        <v>2138.17</v>
      </c>
    </row>
    <row r="324" spans="1:228" s="15" customFormat="1" ht="47.25" customHeight="1">
      <c r="A324" s="29" t="s">
        <v>62</v>
      </c>
      <c r="B324" s="28"/>
      <c r="C324" s="30"/>
      <c r="D324" s="30"/>
      <c r="E324" s="30"/>
      <c r="F324" s="30"/>
      <c r="G324" s="30"/>
      <c r="H324" s="31"/>
      <c r="I324" s="31"/>
      <c r="J324" s="31"/>
      <c r="K324" s="31"/>
      <c r="L324" s="32"/>
      <c r="BA324" s="44">
        <f>SUM(BA13:BA323)</f>
        <v>35853425.38</v>
      </c>
      <c r="BB324" s="44">
        <f>SUM(BB13:BB323)</f>
        <v>35853425.38</v>
      </c>
      <c r="BC324" s="27" t="str">
        <f>SpellNumber($E$2,BB324)</f>
        <v>INR  Three Crore Fifty Eight Lakh Fifty Three Thousand Four Hundred &amp; Twenty Five  and Paise Thirty Eight Only</v>
      </c>
      <c r="BD324" s="64">
        <f>35853425.38-BA324</f>
        <v>0</v>
      </c>
      <c r="BE324" s="64"/>
      <c r="HP324" s="16">
        <v>4</v>
      </c>
      <c r="HQ324" s="16" t="s">
        <v>41</v>
      </c>
      <c r="HR324" s="16" t="s">
        <v>61</v>
      </c>
      <c r="HS324" s="16">
        <v>10</v>
      </c>
      <c r="HT324" s="16" t="s">
        <v>38</v>
      </c>
    </row>
    <row r="325" spans="1:228" s="18" customFormat="1" ht="33.75" customHeight="1">
      <c r="A325" s="29" t="s">
        <v>66</v>
      </c>
      <c r="B325" s="28"/>
      <c r="C325" s="65"/>
      <c r="D325" s="33"/>
      <c r="E325" s="34" t="s">
        <v>69</v>
      </c>
      <c r="F325" s="41"/>
      <c r="G325" s="35"/>
      <c r="H325" s="17"/>
      <c r="I325" s="17"/>
      <c r="J325" s="17"/>
      <c r="K325" s="36"/>
      <c r="L325" s="37"/>
      <c r="M325" s="38"/>
      <c r="O325" s="15"/>
      <c r="P325" s="15"/>
      <c r="Q325" s="15"/>
      <c r="R325" s="15"/>
      <c r="S325" s="15"/>
      <c r="BA325" s="40">
        <f>IF(ISBLANK(F325),0,IF(E325="Excess (+)",ROUND(BA324+(BA324*F325),2),IF(E325="Less (-)",ROUND(BA324+(BA324*F325*(-1)),2),IF(E325="At Par",BA324,0))))</f>
        <v>0</v>
      </c>
      <c r="BB325" s="42">
        <f>ROUND(BA325,0)</f>
        <v>0</v>
      </c>
      <c r="BC325" s="27" t="str">
        <f>SpellNumber($E$2,BA325)</f>
        <v>INR Zero Only</v>
      </c>
      <c r="HP325" s="19"/>
      <c r="HQ325" s="19"/>
      <c r="HR325" s="19"/>
      <c r="HS325" s="19"/>
      <c r="HT325" s="19"/>
    </row>
    <row r="326" spans="1:228" s="18" customFormat="1" ht="41.25" customHeight="1">
      <c r="A326" s="29" t="s">
        <v>65</v>
      </c>
      <c r="B326" s="28"/>
      <c r="C326" s="90" t="str">
        <f>SpellNumber($E$2,BA325)</f>
        <v>INR Zero Only</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1"/>
      <c r="HP326" s="19"/>
      <c r="HQ326" s="19"/>
      <c r="HR326" s="19"/>
      <c r="HS326" s="19"/>
      <c r="HT326" s="19"/>
    </row>
    <row r="327" spans="1:54" ht="15">
      <c r="A327" s="12"/>
      <c r="B327" s="12"/>
      <c r="N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B327" s="12"/>
    </row>
  </sheetData>
  <sheetProtection password="DA7E" sheet="1" selectLockedCells="1"/>
  <mergeCells count="8">
    <mergeCell ref="C326:BC326"/>
    <mergeCell ref="A9:BC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5">
      <formula1>IF(E325="Select",-1,IF(E325="At Par",0,0))</formula1>
      <formula2>IF(E325="Select",-1,IF(E325="At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5">
      <formula1>0</formula1>
      <formula2>IF(E325&lt;&gt;"Select",99.9,0)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5">
      <formula1>0</formula1>
      <formula2>99.9</formula2>
    </dataValidation>
    <dataValidation type="list" allowBlank="1" showInputMessage="1" showErrorMessage="1" sqref="E325">
      <formula1>"Select, Excess (+), Less (-)"</formula1>
    </dataValidation>
    <dataValidation type="decimal" allowBlank="1" showInputMessage="1" showErrorMessage="1" promptTitle="Quantity" prompt="Please enter the Quantity for this item. " errorTitle="Invalid Entry" error="Only Numeric Values are allowed. " sqref="F179 F13 D13 F297:F306 F249 D249">
      <formula1>0</formula1>
      <formula2>999999999999999</formula2>
    </dataValidation>
    <dataValidation allowBlank="1" showInputMessage="1" showErrorMessage="1" promptTitle="Units" prompt="Please enter Units in text" sqref="E298:E300 E13 E179 E249"/>
    <dataValidation type="decimal" allowBlank="1" showInputMessage="1" showErrorMessage="1" promptTitle="Rate Entry" prompt="Please enter VAT charges in Rupees for this item. " errorTitle="Invaid Entry" error="Only Numeric Values are allowed. " sqref="M250:M323 M14:M248">
      <formula1>0</formula1>
      <formula2>999999999999999</formula2>
    </dataValidation>
    <dataValidation type="list" allowBlank="1" showInputMessage="1" showErrorMessage="1" sqref="L319 L320 L321 L32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18 L32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3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3">
      <formula1>0</formula1>
      <formula2>999999999999999</formula2>
    </dataValidation>
    <dataValidation allowBlank="1" showInputMessage="1" showErrorMessage="1" promptTitle="Itemcode/Make" prompt="Please enter text" sqref="C13:C323"/>
    <dataValidation type="decimal" allowBlank="1" showInputMessage="1" showErrorMessage="1" errorTitle="Invalid Entry" error="Only Numeric Values are allowed. " sqref="A13:A323">
      <formula1>0</formula1>
      <formula2>999999999999999</formula2>
    </dataValidation>
    <dataValidation type="list" showInputMessage="1" showErrorMessage="1" sqref="I13:I323">
      <formula1>"Excess(+), Less(-)"</formula1>
    </dataValidation>
    <dataValidation allowBlank="1" showInputMessage="1" showErrorMessage="1" promptTitle="Addition / Deduction" prompt="Please Choose the correct One" sqref="J13:J323"/>
    <dataValidation type="list" allowBlank="1" showInputMessage="1" showErrorMessage="1" sqref="K13:K323">
      <formula1>"Partial Conversion, Full Conversion"</formula1>
    </dataValidation>
  </dataValidations>
  <printOptions horizontalCentered="1"/>
  <pageMargins left="0.3937007874015748" right="0.3937007874015748" top="0.3937007874015748" bottom="0.3937007874015748" header="0.4724409448818898" footer="0.31496062992125984"/>
  <pageSetup fitToHeight="0"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2018-12-03T11:20:48Z</cp:lastPrinted>
  <dcterms:created xsi:type="dcterms:W3CDTF">2009-01-30T06:42:42Z</dcterms:created>
  <dcterms:modified xsi:type="dcterms:W3CDTF">2018-12-04T07:22:47Z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