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589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<sst xmlns="http://schemas.openxmlformats.org/spreadsheetml/2006/main" count="774" uniqueCount="288">
  <si>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</si>
  <si>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</si>
  <si>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</si>
  <si>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</si>
  <si>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</si>
  <si>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</si>
  <si>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</si>
  <si>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</si>
  <si>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</si>
  <si>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</si>
  <si>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</si>
  <si>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</si>
  <si>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</si>
  <si>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</si>
  <si>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</si>
  <si>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</si>
  <si>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</si>
  <si>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</si>
  <si>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</si>
  <si>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</si>
  <si>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</si>
  <si>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</si>
  <si>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</si>
  <si>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</si>
  <si>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</si>
  <si>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</si>
  <si>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</si>
  <si>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</si>
  <si>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</si>
  <si>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</si>
  <si>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</si>
  <si>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</si>
  <si>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</si>
  <si>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</si>
  <si>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</si>
  <si>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</si>
  <si>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</si>
  <si>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</si>
  <si>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</si>
  <si>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</si>
  <si>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</si>
  <si>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</si>
  <si>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</si>
  <si>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</si>
  <si>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</si>
  <si>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</si>
  <si>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</si>
  <si>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</si>
  <si>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</si>
  <si>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</si>
  <si>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</si>
  <si>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</si>
  <si>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</si>
  <si>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</si>
  <si>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</si>
  <si>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</si>
  <si>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</si>
  <si>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</si>
  <si>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</si>
  <si>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</si>
  <si>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</si>
  <si>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</si>
  <si>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</si>
  <si>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</si>
  <si>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</si>
  <si>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</si>
  <si>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</si>
  <si>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</si>
  <si>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</si>
  <si>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</si>
  <si>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</si>
  <si>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</si>
  <si>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</si>
  <si>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</si>
  <si>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</si>
  <si>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</si>
  <si>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</si>
  <si>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</si>
  <si>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</si>
  <si>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</si>
  <si>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</si>
  <si>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</si>
  <si>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</si>
  <si>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</si>
  <si>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</si>
  <si>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</si>
  <si>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</si>
  <si>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</si>
  <si>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</si>
  <si>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</si>
  <si>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</si>
  <si>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</si>
  <si>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</si>
  <si>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</si>
  <si>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</si>
  <si>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</si>
  <si>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</si>
  <si>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</si>
  <si>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</si>
  <si>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</si>
  <si>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</si>
  <si>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</si>
  <si>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</si>
  <si>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</si>
  <si>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</si>
  <si>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</si>
  <si>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</si>
  <si>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</si>
  <si>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</si>
  <si>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</si>
  <si>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</si>
  <si>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</si>
  <si>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</si>
  <si>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</si>
  <si>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</si>
  <si>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</si>
  <si>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</si>
  <si>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</si>
  <si>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</si>
  <si>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</si>
  <si>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</si>
  <si>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</si>
  <si>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</si>
  <si>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</si>
  <si>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</si>
  <si>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</si>
  <si>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</si>
  <si>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</si>
  <si>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</si>
  <si>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</si>
  <si>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</si>
  <si>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</si>
  <si>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</si>
  <si>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</si>
  <si>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</si>
  <si>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</si>
  <si>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</si>
  <si>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</si>
  <si>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</si>
  <si>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</si>
  <si>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</si>
  <si>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</si>
  <si>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</si>
  <si>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</si>
  <si>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</si>
  <si>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</si>
  <si>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</si>
  <si>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</si>
  <si>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</si>
  <si>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</si>
  <si>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</si>
  <si>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</si>
  <si>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</si>
  <si>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</si>
  <si>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</si>
  <si>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</si>
  <si>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</si>
  <si>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</si>
  <si>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Labour for Chipping of concrete surface before taking up Plastering work.</t>
  </si>
  <si>
    <t>SqM</t>
  </si>
  <si>
    <t>Mtr.</t>
  </si>
  <si>
    <t>Each</t>
  </si>
  <si>
    <t>BI01010001010000000000000515BI0100001113</t>
  </si>
  <si>
    <t>BI01010001010000000000000515BI0100001114</t>
  </si>
  <si>
    <t>mtr</t>
  </si>
  <si>
    <t>each</t>
  </si>
  <si>
    <t>set</t>
  </si>
  <si>
    <t>Set</t>
  </si>
  <si>
    <t>Mtr</t>
  </si>
  <si>
    <t>Supplying, fitting and fixing Peet's valve fullway gunmetal standard pattern best quality of approved brand bearing I.S.I. marking with fittings (tested to 21 kg per sq. cm.).
(vi) 32 mm dia</t>
  </si>
  <si>
    <t>Fixing only single /twin fluorescent light fitting complete with all accessories directly on wall/ceiling/HW round block and suitable size of MS fastener</t>
  </si>
  <si>
    <t>Supply &amp; fixing socket type electronics Modular socket type fan regulator (Legrand/Crabtree) including connection.</t>
  </si>
  <si>
    <t>pts</t>
  </si>
  <si>
    <t>Supply &amp; fixing of 1200mm sweep Ceiling Fan (Orient,New Bridge, White) or equivalent as approved by the EIC,complete with all acessaries Incl S/F necy copper flex wire.</t>
  </si>
  <si>
    <t xml:space="preserve">Tender Inviting Authority: The Additional Chief Engineer,  W.B.P.H&amp;.I.D.Corpn. Ltd. </t>
  </si>
  <si>
    <t>CuM</t>
  </si>
  <si>
    <t>Dismantling all types of masonry excepting cement concrete plain or reinforced, stacking serviceable materials at site and removing rubbish as directed within a lead of 75 m.
a) In ground floor including roof.</t>
  </si>
  <si>
    <t>Dismantling all types of plain cement concrete works, stacking serviceable materials at site and removing rubbish as directed within a lead of 75 m.
In ground floor including roof.
(a) upto 150 mm. thick</t>
  </si>
  <si>
    <t>Dismantling artificial stone flooring upto 50 mm. thick by carefully chiselling without damaging the base and removing rubbish as directed within a lead of 75 m.
a) In ground floor including roof.</t>
  </si>
  <si>
    <t>Sqm</t>
  </si>
  <si>
    <t>Taking out carefully G.C.I. or C.I. or asbestos sheets (including ridges etc.) from roof or wall after unscrewing bolts, nuts, screws etc.and stacking the material at site as directed.
(Payment to be made on measurement of portion of roof or wall removed.)</t>
  </si>
  <si>
    <t>Sq.M.</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</si>
  <si>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</si>
  <si>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</si>
  <si>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Dismantling worn out wall or ceiling of Tarja or Durmamat and removing the dismantled materials as directed.</t>
  </si>
  <si>
    <t>Single Brick Flat Soling of picked jhama bricks including ramming and dressing bed to proper level and filling joints with local sand.</t>
  </si>
  <si>
    <t>Labour for dismantling the necessary bases of R.C. or wooden railing post for taking out the damaged posts (scattered job)</t>
  </si>
  <si>
    <t>Brick work with 1st class bricks in cement mortar (1:6)
(a) In foundation and plinth</t>
  </si>
  <si>
    <t>Brick work with 1st class bricks in cement mortar (1:6)
(b) In superstructure, ground floor</t>
  </si>
  <si>
    <t>125 mm. thick brick work with 1st class bricks in cement mortar (1:4) in ground floor.</t>
  </si>
  <si>
    <t>Ordinary Cement concrete (mix 1:2:4) with graded stone chips (20 mm nominal size) excluding shuttering and reinforcement,if any, in ground floor as per relevant IS codes.
a) Pakur Variety</t>
  </si>
  <si>
    <t>Ordinary Cement concrete (mix 1:1.5:3) with graded stone chips (20 mm nominal size) excluding shuttering and reinforcement if any, in ground floor as per relevant IS codes.
(i) Pakur Variety</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</si>
  <si>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(c) Steel shuttering or 9 to 12 mm thick approved quality ply board shuttering in any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</si>
  <si>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(i) Tor steel/Mild Steel
II. JSW/JSPL/SHYAM/ SRMB/BMASL/ELECROSTEEL/SSL</t>
  </si>
  <si>
    <t>MT.</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</si>
  <si>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</si>
  <si>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</si>
  <si>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</si>
  <si>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</si>
  <si>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 25 mm. thick</t>
  </si>
  <si>
    <t>Repairing cracks in floor with cement mortar (1:2) with necessary pigment to match with existing works, including prior cutting and cleaning the cracks as directed.</t>
  </si>
  <si>
    <t>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</si>
  <si>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</si>
  <si>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t>
  </si>
  <si>
    <t>M.S. structural works in roof trusses with tubular sections conforming to IS: 806-1968 &amp; IS: 1161- 1998 cnnected to one another with bracket, gusset cleats as per design, direction of Engineer-in-charge complete including cutting to requisite size, fabrication with necessary metal arc welding conforming to IS: 816- 1969 &amp; IS: 9595 using electrodes of approved make and brand conforming to IS:814- 2004,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</si>
  <si>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Sq.M</t>
  </si>
  <si>
    <t>Galvanised iron sheet ridging fitted with necessary bolts, screws, washers etc complete.(225mm end lapping)
(B) 450 mm lapping each way
(b) With 0.80 mm sheet</t>
  </si>
  <si>
    <t>Metre</t>
  </si>
  <si>
    <t>Galvanised iron sheet eaves gutter fitted and fixed with necessary  50 mm X 6 mm M.S flat bar clamps bent to design, bolts, nuts, washers etc. complete. Eaves gutter made of 0.63 mm. sheets.(300mm End lapping)
(b) 300 mm. wide gutter</t>
  </si>
  <si>
    <t>Fitting and fixing old pieces of asbestos, G.C.I. or C.I. sheets or plain sheets including closing old holes with washers and sheet-bolts and nuts, etc. and including fixing the same supporting frame with necessary hook-bolts, washers, putty etc. (excluding cost of sheets). (Payment to be made on area of finished work.)
(ii) With all new fittings including the cost thereof.
(a) In roof</t>
  </si>
  <si>
    <t>Stopping roof leakages in C.I. or G.C.I. or asbestos roofing.
(iii) Closing holes in C.I. or G.C.I. or asbestos roofing with sheet bolt, limpet and bitumen washers, putty etc.</t>
  </si>
  <si>
    <t>Welding in M.S. structural work with gas or electric:
(a) Tack weld</t>
  </si>
  <si>
    <t>Taking out M.S. or W.I. Grills from wooden frame including cutting lugs from masonry wall and refitting the same and mending good damages after repairs. (Excluding the cost of necessary repair of damages) or doing any other necessary works.</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</si>
  <si>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</si>
  <si>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</si>
  <si>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</si>
  <si>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Wood work in door and window frame fitted and fixed in position complete including a protective coat of painting at the contact surface of the frame exluding cost of concrete, Iron Butt Hinges and M.S clamps. (The quantum should be correted upto three decimals).
(d) Sal : Local.</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</si>
  <si>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(iii) 35mm thick shutters with 19mm thick panel of size 30 to 45 cm.
(a) Ordinary Teak Wood.</t>
  </si>
  <si>
    <t>Removing loose scales, blisters etc. from old painted surface and thoroughly smoothening the surface to make the same suitable for receiving fresh coat of paint.</t>
  </si>
  <si>
    <t>Removing old paint from blistered painted surface of steel or other metal by chipping including scraping and cleaning and exposing the original surface</t>
  </si>
  <si>
    <t>Removing thick layers of paint from heavily cracked and blistered painted surface of timber by careful burning with blow lamp including smoothening exposed surface of timber with pumice stone or glass and preparing the same for fresh treatment.</t>
  </si>
  <si>
    <t>(A) Providing and fixing of false ceiling with powder coated exposed G.I. grid suspension system (E-Grid T 2430 or equivalent load carrying capacity with mid span deflection not exceeding 1/360 span with hanger spacing of 1200mm c/c) consisting of Main Runner 3600 mm long, Cross Tee 1200 mm / 600 mm long and Wall Angle. The Wall Angle shall be fixed on PVC Dash Fasteners on theperimeter of the wall by steel screws with distance 300mm c/c. The Main Runners to be placed @ 1200 mm. The Cross Tee 1200mm will be inserted in the pre-cut slots of Main Runner at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6 mm thick High Pressure Steam Cured Non Asbestos Fibre Cement Standard Ceiling Board (Density &gt; 1300 Kg/m3) of size 595 mm X 595 mm, conforming IS 14862 &amp; Type B Category III of ISO 8336, tested as per AS-1530 part 3 &amp; BS-476 Part 4,5,6,7 &amp; 8, should be placed in the Grid module to form a False Ceiling. All complete as per the drawing &amp; directions of Engineer-in-charge.
In ground floor.
False Ceiling (with 6mm thick Fibre Cement Standard Ceiling Board and E-Grid
T-2430).</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</si>
  <si>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</si>
  <si>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20mm thick plaster OUTSDE
Ground Floor </t>
  </si>
  <si>
    <t>Net Cement Punning above 1.5mm thick in Wall dado,Window Sill Floor and Drain etc Note Cement 0.152 cum 100 Sqmts</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</si>
  <si>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</si>
  <si>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</si>
  <si>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</si>
  <si>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</si>
  <si>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 xml:space="preserve">Cement washing including cleaning and smoothening surface thoroughly (cement to be used @15 kg./100 sq.m. of surface for one coat and @25 kg./100 sq.m of surface for two coats):
External surface (Ground floor)
(a) One coat
Ground Floor </t>
  </si>
  <si>
    <t>Applying decorative cement based paint of approved quality after preparing the surface including scraping the same thoroughly (plastered or concrete surface) as per manufacturer's specification.
In Ground floor:
(i) One coat on old surface.</t>
  </si>
  <si>
    <t>White washing including cleaning and smoothening surface thoroughly.
All floors :
(b) Two coats (to be done on specific instruction).</t>
  </si>
  <si>
    <t>Supplying, fitting and fixing M.S. clamps for door and window frame made of flat bent bar, end bifurcated with necessary screws etc. by cement concrete(1:2:4) as per direction. (Cost of concrete will be paid separately)
(b) 40mm X 6mm, 200mm Length</t>
  </si>
  <si>
    <t>Iron butt hinges of approved quality fitted and fixed with steelscrews, with ISI mark.
(vi) 100mm. X 50mm. X 1.25mm.</t>
  </si>
  <si>
    <t xml:space="preserve">i) Iron hasp bolt of approved quality fitted and fixed complete (oxidised) with 16mm dia rod with centre bolt and round fitting.
(b) 250mm long.
</t>
  </si>
  <si>
    <t>(ii) Door stopper (Anodised aluminium)</t>
  </si>
  <si>
    <t>Anodised aluminium barrel / tower / socket bolt (full covered) of approved manufactured from extruded section conforming to I.S. 204/74 fitted and fixed with cadmium plated screws:
(iv) 150mm long x 10mm dia. bolt.</t>
  </si>
  <si>
    <t>Anodised aluminium barrel / tower / socket bolt (full covered) of approved manufactured from extruded section conforming to I.S. 204/74 fitted and fixed with cadmium plated screws:
(ix) 300mm long x 10mm dia. bolt.</t>
  </si>
  <si>
    <t>Anodised aliminium D-type handle of approved quality manufactured from extruded section conforming to I.S. specification (I.S. 230/72) fitted and fixed complete:
(a) With continuous plate base (Hexagonal/ Round rod)
(vi) 150 mm grip x 10 mm dia rod.</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</si>
  <si>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</si>
  <si>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Ground Floor</t>
  </si>
  <si>
    <r>
      <t xml:space="preserve">Sanitary &amp; Plumbing Works
</t>
    </r>
    <r>
      <rPr>
        <sz val="11"/>
        <rFont val="Arial"/>
        <family val="2"/>
      </rPr>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25 mm
</t>
    </r>
  </si>
  <si>
    <t>metre</t>
  </si>
  <si>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32 mm
</t>
  </si>
  <si>
    <t xml:space="preserve">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40 mm
</t>
  </si>
  <si>
    <t>(c)(i) Chromium plated  angular stop cock with wall flange (Equivalent to Code No. 5053 &amp; Model- Florentine of Jaguar or similar brand)</t>
  </si>
  <si>
    <t>Supply of UPVC pipes (B Type) &amp; fittings conforming to IS-13592-1992
(A) (i) Single Socketed 3 Meter Length
(b) 110 mm</t>
  </si>
  <si>
    <t>Supply of UPVC pipes (B Type) &amp; fittings conforming to IS-13592-1992
(ii) Double Socketed 3 Meter Length
(b) 110 mm</t>
  </si>
  <si>
    <t>Supply of UPVC pipes (B Type) &amp; fittings conforming to IS-13592-1992
(B) Fittings
(i) Coupler
(b) 110 mm</t>
  </si>
  <si>
    <t>Supply of UPVC pipes (B Type) &amp; fittings conforming to IS-13592-1992
(B) Fittings
(ii) Plain Tee
(b) 110 mm</t>
  </si>
  <si>
    <t>Supply of UPVC pipes (B Type) &amp; fittings conforming to IS-13592-1992
(B) Fittings
xi) Door Bend (T.S.)
(b) 110 mm</t>
  </si>
  <si>
    <t>Supply of UPVC pipes (B Type) &amp; fittings conforming to IS-13592-1992
(B) Fittings
ix) Bend 45º
(b) 110 mm</t>
  </si>
  <si>
    <t>Supply of UPVC pipes (B Type) &amp; fittings conforming to IS-13592-1992
(B) Fittings
x) Bend 87.5º
(b) 110 mm</t>
  </si>
  <si>
    <t>Supply of UPVC pipes (B Type) &amp; fittings conforming to IS-13592-1992
(B) Fittings
xv) Vent Cowl
(b) 110 mm</t>
  </si>
  <si>
    <t>Supply of UPVC pipes (B Type) &amp; fittings conforming to IS-13592-1992
(B) Fittings
xvi) Pipe Clip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</si>
  <si>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</si>
  <si>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</si>
  <si>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(iv) For 50 users
A) With Pakur variety. (SAIL/TATA/RINL)</t>
  </si>
  <si>
    <t>Construction of circular soak well 2.5 Mtr. deep in all types of sandy soils with dry brick work upto 1.6 Mtr. from the bottom having 150 mm intermediate cement brick work (1:4) band all round and cement brick work (1:4) upto 0.90 Mtr. from top with 20mm thick cement plastering (1:4) to inside face upto the depth of cement brick work, 15mm thick cement plaster (1:4) on outer face from top of the well upto G.L. and 6 mm thick cement plaster (1:4) on top of the R.C.C. cover slab including filling bottom 1.00 Mtr.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</si>
  <si>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r>
      <rPr>
        <b/>
        <sz val="12"/>
        <rFont val="Arial"/>
        <family val="2"/>
      </rPr>
      <t>Electrical Works (Schedule Items)</t>
    </r>
    <r>
      <rPr>
        <sz val="11"/>
        <rFont val="Arial"/>
        <family val="2"/>
      </rPr>
      <t xml:space="preserve">
Supply &amp; fixing 415 volt 63 A TPN switch in S.S. enclosure with HRC fuses onLS &amp; NL to be fixed on angle frame on wall including earthing attachment.(LT/Seimens)</t>
    </r>
  </si>
  <si>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b))6 to 32 A range SP MCB.                  --- 12 Nos.</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</si>
  <si>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</si>
  <si>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drawing  PVC insulated (FR) Copper wire through alkathene pipe recessed in wall &amp; mending good the damages.
2x84/0.3 (6 sqmm) + 1x56/0.3 (4 sqmm) as ECC(TPN)</t>
  </si>
  <si>
    <t>Supply &amp; drawing  PVC insulated (FR) Copper wire through alkathene pipe recessed in wall &amp; mending good the damages.
b) 2 X 4 + 1 X 2.5 Sqmm.(SPN)</t>
  </si>
  <si>
    <t>Supply &amp; drawing  PVC insulated (FR) Copper wire through alkathene pipe recessed in wall &amp; mending good the damages.
d) 3 x 1.5 sq mm</t>
  </si>
  <si>
    <r>
      <t xml:space="preserve">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 </t>
    </r>
    <r>
      <rPr>
        <b/>
        <sz val="11"/>
        <rFont val="Arial"/>
        <family val="2"/>
      </rPr>
      <t>(Ave. run 8 mtr.)</t>
    </r>
  </si>
  <si>
    <t xml:space="preserve">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
</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</si>
  <si>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</si>
  <si>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</si>
  <si>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</si>
  <si>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</si>
  <si>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</si>
  <si>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Item</t>
  </si>
  <si>
    <t xml:space="preserve">Supply  2' single LED type tube light   fitting complete with all acessaries directly on ceiling  with HW round block &amp; suitable size of MS fastener (Crompton, cat no - LCTL-9-CDL)     </t>
  </si>
  <si>
    <t xml:space="preserve">Supply  4' single LED type tube light   fitting complete with all acessaries directly on ceiling  with HW round block &amp; suitable size of MS fastener (Crompton, cat no - IGP131LT8-16, LTT8-20)     </t>
  </si>
  <si>
    <t>Takendown, washing, cleaning including repairing of A.C ceiling Fan, after dismantling part by part cleaning and greasing ball bearing and changing split pin / jum nut/incl.S&amp;F ball bearing / condenser etc. as and when require &amp; incl.Refixing the same in position.</t>
  </si>
  <si>
    <r>
      <rPr>
        <b/>
        <sz val="11"/>
        <rFont val="Arial"/>
        <family val="2"/>
      </rPr>
      <t>STREET LIGHT</t>
    </r>
    <r>
      <rPr>
        <sz val="11"/>
        <rFont val="Arial"/>
        <family val="2"/>
      </rPr>
      <t xml:space="preserve">
Supply of 30 W LED LIGHT (Makes-Philips/Crompton, LSTS-30-CDL)</t>
    </r>
  </si>
  <si>
    <t>Washing and cleaning with oxalic acid powder using 33 gms./sq.m.
(b) Floor/ dado other than marble</t>
  </si>
  <si>
    <t>Supply &amp; fixing SPN MCB DB (2+12) WAY (Make legrand/ Seimens/ABB) with S.S. Enclosure(Legrand cat no - 607712) concealed in wall after cutting wall &amp; mending good the damages &amp; earthing attachment comprising with the following:   
a) 40 A DP isolator - 1 No.
b) 6 to 16 A range SPMCB - 12 Nos.</t>
  </si>
  <si>
    <r>
      <rPr>
        <b/>
        <sz val="11"/>
        <rFont val="Arial"/>
        <family val="2"/>
      </rPr>
      <t>Electrical Works (Non-Schedule Item)</t>
    </r>
    <r>
      <rPr>
        <sz val="11"/>
        <rFont val="Arial"/>
        <family val="2"/>
      </rPr>
      <t xml:space="preserve">
Dismentalling all existing electrical installation mending good damages and the same to the respective authority as per direction of EIC</t>
    </r>
  </si>
  <si>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b) With 0.80 mm thick sheet</t>
  </si>
  <si>
    <t>Renewing galvanised J or L hook-bolt with nut and with necessary limpet and bitumen washers, putty etc. fitted and fixed complete. (Total length of bolt upto 225 mm)
(a) 10 mm dia. bolt</t>
  </si>
  <si>
    <t>point</t>
  </si>
  <si>
    <t xml:space="preserve">
(A) Filling in foundation or plinth by silver sand in layers not exceeding 150 mm as directed and consolidating the same by thorough saturation with water, ramming complete including the cost of supply of sand. (payment to be made on measurement of finished quantity)</t>
  </si>
  <si>
    <t>Civil Works</t>
  </si>
  <si>
    <t>Supply &amp; fixing  2.7W LED night Lamp (Crompton/Philps) for batten light points</t>
  </si>
  <si>
    <t xml:space="preserve">Name of Work: Repair, renovation and up-gradation of different Training Buildings at CIAT School, Salua, Paschim Medinipur- (Old Conference Hall &amp; canteen building, 04 nos. barrack, Toilet block of barrack 1 &amp; 2, Toilet block of barrack 3 &amp; 4 and Trainers barrack). </t>
  </si>
  <si>
    <t>Contract No:   WBPHIDCL/Addl.CE/NIT- 146(e)/2019-2020 (1st Call) for Sl No. 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</si>
</sst>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 numFmtId="194" formatCode="[$₹-4009]\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1"/>
      <color indexed="16"/>
      <name val="Arial"/>
      <family val="2"/>
    </font>
    <font>
      <sz val="11"/>
      <color indexed="8"/>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1"/>
      <color rgb="FF800000"/>
      <name val="Arial"/>
      <family val="2"/>
    </font>
    <font>
      <sz val="11"/>
      <color rgb="FF000000"/>
      <name val="Arial"/>
      <family val="2"/>
    </font>
    <font>
      <sz val="11"/>
      <color theme="1"/>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Font="1" applyAlignment="1">
      <alignment/>
    </xf>
    <xf numFmtId="0" fontId="3" fillId="0" borderId="0" xfId="58" applyFont="1" applyAlignment="1">
      <alignment vertical="center"/>
      <protection/>
    </xf>
    <xf numFmtId="0" fontId="64" fillId="0" borderId="0" xfId="58" applyFont="1" applyAlignment="1" applyProtection="1">
      <alignment vertical="center"/>
      <protection locked="0"/>
    </xf>
    <xf numFmtId="0" fontId="64" fillId="0" borderId="0" xfId="58" applyFont="1" applyAlignment="1">
      <alignment vertical="center"/>
      <protection/>
    </xf>
    <xf numFmtId="0" fontId="2" fillId="0" borderId="0" xfId="58" applyFont="1" applyAlignment="1">
      <alignment vertical="center"/>
      <protection/>
    </xf>
    <xf numFmtId="0" fontId="4" fillId="0" borderId="0" xfId="58" applyFont="1" applyAlignment="1">
      <alignment horizontal="left"/>
      <protection/>
    </xf>
    <xf numFmtId="0" fontId="65" fillId="0" borderId="0" xfId="58" applyFont="1" applyAlignment="1">
      <alignment horizontal="left"/>
      <protection/>
    </xf>
    <xf numFmtId="0" fontId="3" fillId="0" borderId="0" xfId="58" applyFont="1" applyAlignment="1" applyProtection="1">
      <alignment vertical="center"/>
      <protection locked="0"/>
    </xf>
    <xf numFmtId="0" fontId="64" fillId="0" borderId="0" xfId="58" applyFont="1" applyAlignment="1" applyProtection="1">
      <alignment vertical="center"/>
      <protection locked="0"/>
    </xf>
    <xf numFmtId="0" fontId="64" fillId="0" borderId="0" xfId="58" applyFont="1" applyAlignment="1">
      <alignment vertical="center"/>
      <protection/>
    </xf>
    <xf numFmtId="0" fontId="2" fillId="0" borderId="10" xfId="58" applyFont="1" applyBorder="1" applyAlignment="1">
      <alignment horizontal="center" vertical="top" wrapText="1"/>
      <protection/>
    </xf>
    <xf numFmtId="0" fontId="3" fillId="0" borderId="0" xfId="58" applyFont="1">
      <alignment/>
      <protection/>
    </xf>
    <xf numFmtId="0" fontId="64" fillId="0" borderId="0" xfId="58" applyFont="1">
      <alignment/>
      <protection/>
    </xf>
    <xf numFmtId="0" fontId="2" fillId="0" borderId="11" xfId="58" applyFont="1" applyBorder="1" applyAlignment="1">
      <alignment horizontal="center" vertical="top" wrapText="1"/>
      <protection/>
    </xf>
    <xf numFmtId="0" fontId="3" fillId="0" borderId="0" xfId="58" applyFont="1" applyAlignment="1">
      <alignment vertical="top"/>
      <protection/>
    </xf>
    <xf numFmtId="0" fontId="64" fillId="0" borderId="0" xfId="58" applyFont="1" applyAlignment="1">
      <alignment vertical="top"/>
      <protection/>
    </xf>
    <xf numFmtId="0" fontId="3" fillId="0" borderId="10" xfId="58" applyFont="1" applyBorder="1" applyAlignment="1">
      <alignment vertical="top"/>
      <protection/>
    </xf>
    <xf numFmtId="0" fontId="64" fillId="0" borderId="0" xfId="58" applyFont="1" applyAlignment="1">
      <alignment vertical="top"/>
      <protection/>
    </xf>
    <xf numFmtId="0" fontId="0" fillId="0" borderId="0" xfId="58">
      <alignment/>
      <protection/>
    </xf>
    <xf numFmtId="0" fontId="66" fillId="0" borderId="0" xfId="58" applyFont="1">
      <alignment/>
      <protection/>
    </xf>
    <xf numFmtId="0" fontId="67" fillId="0" borderId="0" xfId="64" applyFont="1" applyAlignment="1">
      <alignment horizontal="center" vertical="center"/>
      <protection/>
    </xf>
    <xf numFmtId="0" fontId="2" fillId="0" borderId="12" xfId="64" applyFont="1" applyBorder="1" applyAlignment="1">
      <alignment horizontal="center" vertical="top" wrapText="1"/>
      <protection/>
    </xf>
    <xf numFmtId="0" fontId="68" fillId="0" borderId="10" xfId="64" applyFont="1" applyBorder="1" applyAlignment="1">
      <alignment vertical="top" wrapText="1"/>
      <protection/>
    </xf>
    <xf numFmtId="0" fontId="3" fillId="0" borderId="11" xfId="64" applyFont="1" applyBorder="1" applyAlignment="1">
      <alignment vertical="top" wrapText="1"/>
      <protection/>
    </xf>
    <xf numFmtId="0" fontId="2" fillId="0" borderId="11" xfId="64" applyFont="1" applyBorder="1" applyAlignment="1">
      <alignment horizontal="left" vertical="top"/>
      <protection/>
    </xf>
    <xf numFmtId="0" fontId="2" fillId="0" borderId="13" xfId="64" applyFont="1" applyBorder="1" applyAlignment="1">
      <alignment horizontal="left" vertical="top"/>
      <protection/>
    </xf>
    <xf numFmtId="0" fontId="3" fillId="0" borderId="14" xfId="64" applyFont="1" applyBorder="1" applyAlignment="1">
      <alignment vertical="top"/>
      <protection/>
    </xf>
    <xf numFmtId="0" fontId="6" fillId="0" borderId="15" xfId="64" applyFont="1" applyBorder="1" applyAlignment="1">
      <alignment vertical="top"/>
      <protection/>
    </xf>
    <xf numFmtId="0" fontId="3" fillId="0" borderId="15" xfId="64" applyFont="1" applyBorder="1" applyAlignment="1">
      <alignment vertical="top"/>
      <protection/>
    </xf>
    <xf numFmtId="0" fontId="69" fillId="33" borderId="10" xfId="64" applyFont="1" applyFill="1" applyBorder="1" applyAlignment="1" applyProtection="1">
      <alignment vertical="center" wrapText="1"/>
      <protection locked="0"/>
    </xf>
    <xf numFmtId="0" fontId="70" fillId="0" borderId="10" xfId="64" applyFont="1" applyBorder="1" applyAlignment="1">
      <alignment vertical="top"/>
      <protection/>
    </xf>
    <xf numFmtId="0" fontId="13" fillId="0" borderId="10" xfId="64" applyFont="1" applyBorder="1" applyAlignment="1" applyProtection="1">
      <alignment vertical="center" wrapText="1"/>
      <protection locked="0"/>
    </xf>
    <xf numFmtId="0" fontId="13" fillId="0" borderId="10" xfId="70" applyNumberFormat="1" applyFont="1" applyBorder="1" applyAlignment="1" applyProtection="1">
      <alignment vertical="center" wrapText="1"/>
      <protection locked="0"/>
    </xf>
    <xf numFmtId="0" fontId="14" fillId="0" borderId="10" xfId="64" applyFont="1" applyBorder="1" applyAlignment="1">
      <alignment vertical="center" wrapText="1"/>
      <protection/>
    </xf>
    <xf numFmtId="0" fontId="11" fillId="0" borderId="0" xfId="64">
      <alignment/>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Border="1" applyAlignment="1">
      <alignment horizontal="right" vertical="top"/>
      <protection/>
    </xf>
    <xf numFmtId="2" fontId="6" fillId="0" borderId="11" xfId="42" applyNumberFormat="1" applyFont="1" applyBorder="1" applyAlignment="1">
      <alignment vertical="top"/>
    </xf>
    <xf numFmtId="0" fontId="2" fillId="0" borderId="17" xfId="58" applyFont="1" applyBorder="1" applyAlignment="1" applyProtection="1">
      <alignment horizontal="right" vertical="center" readingOrder="1"/>
      <protection locked="0"/>
    </xf>
    <xf numFmtId="0" fontId="2" fillId="0" borderId="18" xfId="58" applyFont="1" applyBorder="1" applyAlignment="1" applyProtection="1">
      <alignment horizontal="center" vertical="center" wrapText="1" readingOrder="1"/>
      <protection locked="0"/>
    </xf>
    <xf numFmtId="0" fontId="2" fillId="0" borderId="11" xfId="58" applyFont="1" applyBorder="1" applyAlignment="1" applyProtection="1">
      <alignment horizontal="center" vertical="center" wrapText="1" readingOrder="1"/>
      <protection locked="0"/>
    </xf>
    <xf numFmtId="0" fontId="2" fillId="0" borderId="19" xfId="64" applyFont="1" applyBorder="1" applyAlignment="1">
      <alignment horizontal="right" vertical="center" readingOrder="1"/>
      <protection/>
    </xf>
    <xf numFmtId="180" fontId="2" fillId="0" borderId="19" xfId="64" applyNumberFormat="1" applyFont="1" applyBorder="1" applyAlignment="1">
      <alignment horizontal="right" vertical="center" readingOrder="1"/>
      <protection/>
    </xf>
    <xf numFmtId="0" fontId="3" fillId="0" borderId="11" xfId="64" applyFont="1" applyBorder="1" applyAlignment="1">
      <alignment vertical="center" wrapText="1" readingOrder="1"/>
      <protection/>
    </xf>
    <xf numFmtId="0" fontId="2" fillId="0" borderId="11" xfId="58" applyFont="1" applyBorder="1" applyAlignment="1" applyProtection="1">
      <alignment horizontal="right" vertical="center" readingOrder="1"/>
      <protection locked="0"/>
    </xf>
    <xf numFmtId="0" fontId="2" fillId="33" borderId="17" xfId="58" applyFont="1" applyFill="1" applyBorder="1" applyAlignment="1" applyProtection="1">
      <alignment horizontal="right" vertical="center" readingOrder="1"/>
      <protection locked="0"/>
    </xf>
    <xf numFmtId="0" fontId="2" fillId="0" borderId="10" xfId="58" applyFont="1" applyBorder="1" applyAlignment="1" applyProtection="1">
      <alignment horizontal="center" vertical="center" wrapText="1" readingOrder="1"/>
      <protection locked="0"/>
    </xf>
    <xf numFmtId="2" fontId="2" fillId="0" borderId="19" xfId="64" applyNumberFormat="1" applyFont="1" applyBorder="1" applyAlignment="1">
      <alignment horizontal="right" vertical="center" readingOrder="1"/>
      <protection/>
    </xf>
    <xf numFmtId="2" fontId="2" fillId="0" borderId="19" xfId="63" applyNumberFormat="1" applyFont="1" applyBorder="1" applyAlignment="1">
      <alignment horizontal="right" vertical="center" readingOrder="1"/>
      <protection/>
    </xf>
    <xf numFmtId="0" fontId="2" fillId="0" borderId="16" xfId="58" applyFont="1" applyBorder="1" applyAlignment="1">
      <alignment horizontal="center" vertical="top" wrapText="1"/>
      <protection/>
    </xf>
    <xf numFmtId="0" fontId="2" fillId="0" borderId="20" xfId="58" applyFont="1" applyBorder="1" applyAlignment="1">
      <alignment horizontal="center" vertical="top" wrapText="1"/>
      <protection/>
    </xf>
    <xf numFmtId="0" fontId="70" fillId="0" borderId="14" xfId="58" applyFont="1" applyBorder="1" applyAlignment="1">
      <alignment vertical="top"/>
      <protection/>
    </xf>
    <xf numFmtId="0" fontId="0" fillId="0" borderId="0" xfId="58">
      <alignment/>
      <protection/>
    </xf>
    <xf numFmtId="2" fontId="3" fillId="0" borderId="0" xfId="58" applyNumberFormat="1" applyFont="1" applyAlignment="1">
      <alignment vertical="top"/>
      <protection/>
    </xf>
    <xf numFmtId="182" fontId="3" fillId="0" borderId="0" xfId="58" applyNumberFormat="1" applyFont="1" applyAlignment="1">
      <alignment vertical="top"/>
      <protection/>
    </xf>
    <xf numFmtId="0" fontId="67" fillId="0" borderId="0" xfId="64" applyFont="1" applyFill="1" applyAlignment="1">
      <alignment horizontal="center" vertical="center"/>
      <protection/>
    </xf>
    <xf numFmtId="0" fontId="3" fillId="0" borderId="13" xfId="64" applyFont="1" applyFill="1" applyBorder="1" applyAlignment="1">
      <alignment horizontal="center" vertical="top"/>
      <protection/>
    </xf>
    <xf numFmtId="0" fontId="72" fillId="0" borderId="20" xfId="64" applyFont="1" applyFill="1" applyBorder="1" applyAlignment="1">
      <alignment horizontal="left" vertical="center" wrapText="1" readingOrder="1"/>
      <protection/>
    </xf>
    <xf numFmtId="180" fontId="3" fillId="0" borderId="11" xfId="64" applyNumberFormat="1" applyFont="1" applyFill="1" applyBorder="1" applyAlignment="1">
      <alignment vertical="center" readingOrder="1"/>
      <protection/>
    </xf>
    <xf numFmtId="0" fontId="3" fillId="0" borderId="11" xfId="58" applyFont="1" applyFill="1" applyBorder="1" applyAlignment="1">
      <alignment horizontal="left" vertical="center" readingOrder="1"/>
      <protection/>
    </xf>
    <xf numFmtId="0" fontId="3" fillId="0" borderId="11" xfId="64" applyFont="1" applyFill="1" applyBorder="1" applyAlignment="1">
      <alignment vertical="center" readingOrder="1"/>
      <protection/>
    </xf>
    <xf numFmtId="0" fontId="2" fillId="0" borderId="11" xfId="58" applyFont="1" applyFill="1" applyBorder="1" applyAlignment="1">
      <alignment horizontal="right" vertical="center" readingOrder="1"/>
      <protection/>
    </xf>
    <xf numFmtId="0" fontId="3" fillId="0" borderId="11" xfId="58" applyFont="1" applyFill="1" applyBorder="1" applyAlignment="1">
      <alignment vertical="center" readingOrder="1"/>
      <protection/>
    </xf>
    <xf numFmtId="0" fontId="2" fillId="0" borderId="11" xfId="58" applyFont="1" applyFill="1" applyBorder="1" applyAlignment="1" applyProtection="1">
      <alignment horizontal="left" vertical="center" readingOrder="1"/>
      <protection locked="0"/>
    </xf>
    <xf numFmtId="0" fontId="3" fillId="0" borderId="10" xfId="58" applyFont="1" applyFill="1" applyBorder="1" applyAlignment="1">
      <alignment horizontal="justify" vertical="top" wrapText="1"/>
      <protection/>
    </xf>
    <xf numFmtId="182" fontId="73" fillId="0" borderId="11" xfId="0" applyNumberFormat="1" applyFont="1" applyFill="1" applyBorder="1" applyAlignment="1">
      <alignment horizontal="center" vertical="center"/>
    </xf>
    <xf numFmtId="182" fontId="3" fillId="0" borderId="13" xfId="0" applyNumberFormat="1" applyFont="1" applyFill="1" applyBorder="1" applyAlignment="1">
      <alignment horizontal="center" vertical="center"/>
    </xf>
    <xf numFmtId="2" fontId="3" fillId="0" borderId="11" xfId="58" applyNumberFormat="1" applyFont="1" applyFill="1" applyBorder="1" applyAlignment="1">
      <alignment horizontal="center" vertical="center"/>
      <protection/>
    </xf>
    <xf numFmtId="0" fontId="2" fillId="0" borderId="11" xfId="58" applyFont="1" applyFill="1" applyBorder="1" applyAlignment="1" applyProtection="1">
      <alignment horizontal="right" vertical="center" readingOrder="1"/>
      <protection locked="0"/>
    </xf>
    <xf numFmtId="0" fontId="2" fillId="0" borderId="10" xfId="58" applyFont="1" applyFill="1" applyBorder="1" applyAlignment="1">
      <alignment horizontal="justify" vertical="top" wrapText="1"/>
      <protection/>
    </xf>
    <xf numFmtId="0" fontId="2" fillId="0" borderId="13" xfId="64" applyFont="1" applyFill="1" applyBorder="1" applyAlignment="1">
      <alignment horizontal="left" vertical="top" wrapText="1"/>
      <protection/>
    </xf>
    <xf numFmtId="0" fontId="2" fillId="0" borderId="12" xfId="58" applyFont="1" applyFill="1" applyBorder="1" applyAlignment="1">
      <alignment horizontal="center" vertical="top" wrapText="1"/>
      <protection/>
    </xf>
    <xf numFmtId="0" fontId="2" fillId="0" borderId="13" xfId="58" applyFont="1" applyFill="1" applyBorder="1" applyAlignment="1">
      <alignment horizontal="center" vertical="top" wrapText="1"/>
      <protection/>
    </xf>
    <xf numFmtId="0" fontId="14" fillId="0" borderId="10" xfId="64" applyFont="1" applyFill="1" applyBorder="1" applyAlignment="1" applyProtection="1">
      <alignment vertical="center" wrapText="1"/>
      <protection locked="0"/>
    </xf>
    <xf numFmtId="2" fontId="74" fillId="0" borderId="11" xfId="64" applyNumberFormat="1" applyFont="1" applyFill="1" applyBorder="1" applyAlignment="1">
      <alignment vertical="top"/>
      <protection/>
    </xf>
    <xf numFmtId="2" fontId="6" fillId="0" borderId="11" xfId="42" applyNumberFormat="1" applyFont="1" applyFill="1" applyBorder="1" applyAlignment="1">
      <alignment vertical="top"/>
    </xf>
    <xf numFmtId="0" fontId="18" fillId="0" borderId="11" xfId="64" applyFont="1" applyFill="1" applyBorder="1" applyAlignment="1">
      <alignment horizontal="left" vertical="top" wrapText="1"/>
      <protection/>
    </xf>
    <xf numFmtId="0" fontId="4" fillId="0" borderId="0" xfId="58" applyFont="1" applyAlignment="1">
      <alignment horizontal="left" vertical="center"/>
      <protection/>
    </xf>
    <xf numFmtId="2" fontId="3" fillId="0" borderId="0" xfId="58" applyNumberFormat="1" applyFont="1" applyAlignment="1">
      <alignment vertical="center"/>
      <protection/>
    </xf>
    <xf numFmtId="0" fontId="0" fillId="0" borderId="0" xfId="58" applyAlignment="1">
      <alignment vertical="center"/>
      <protection/>
    </xf>
    <xf numFmtId="182" fontId="3" fillId="0" borderId="0" xfId="58" applyNumberFormat="1" applyFont="1" applyAlignment="1">
      <alignment vertical="center"/>
      <protection/>
    </xf>
    <xf numFmtId="0" fontId="3" fillId="0" borderId="0" xfId="58" applyFont="1" applyFill="1" applyAlignment="1">
      <alignment vertical="center"/>
      <protection/>
    </xf>
    <xf numFmtId="0" fontId="2" fillId="0" borderId="10" xfId="58" applyFont="1" applyFill="1" applyBorder="1" applyAlignment="1">
      <alignment horizontal="center" vertical="top" wrapText="1"/>
      <protection/>
    </xf>
    <xf numFmtId="0" fontId="2" fillId="0" borderId="11" xfId="58" applyFont="1" applyFill="1" applyBorder="1" applyAlignment="1">
      <alignment horizontal="center" vertical="top" wrapText="1"/>
      <protection/>
    </xf>
    <xf numFmtId="0" fontId="3" fillId="0" borderId="14" xfId="64" applyFont="1" applyFill="1" applyBorder="1" applyAlignment="1">
      <alignment vertical="top"/>
      <protection/>
    </xf>
    <xf numFmtId="0" fontId="0" fillId="0" borderId="0" xfId="58" applyFill="1">
      <alignment/>
      <protection/>
    </xf>
    <xf numFmtId="0" fontId="3" fillId="0" borderId="10" xfId="58" applyFont="1" applyFill="1" applyBorder="1" applyAlignment="1">
      <alignment horizontal="left" vertical="top" wrapText="1"/>
      <protection/>
    </xf>
    <xf numFmtId="0" fontId="2" fillId="0" borderId="13" xfId="58" applyFont="1" applyFill="1" applyBorder="1" applyAlignment="1">
      <alignment horizontal="center" vertical="center" wrapText="1"/>
      <protection/>
    </xf>
    <xf numFmtId="0" fontId="2" fillId="0" borderId="15" xfId="58" applyFont="1" applyBorder="1" applyAlignment="1">
      <alignment horizontal="center" vertical="center" wrapText="1"/>
      <protection/>
    </xf>
    <xf numFmtId="0" fontId="2" fillId="0" borderId="20" xfId="58" applyFont="1" applyBorder="1" applyAlignment="1">
      <alignment horizontal="center" vertical="center" wrapText="1"/>
      <protection/>
    </xf>
    <xf numFmtId="0" fontId="6" fillId="0" borderId="15" xfId="64" applyFont="1" applyBorder="1" applyAlignment="1">
      <alignment horizontal="center" vertical="top" wrapText="1"/>
      <protection/>
    </xf>
    <xf numFmtId="0" fontId="6" fillId="0" borderId="20" xfId="64" applyFont="1" applyBorder="1" applyAlignment="1">
      <alignment horizontal="center" vertical="top" wrapText="1"/>
      <protection/>
    </xf>
    <xf numFmtId="0" fontId="75" fillId="0" borderId="0" xfId="58" applyFont="1" applyAlignment="1">
      <alignment horizontal="right" vertical="top"/>
      <protection/>
    </xf>
    <xf numFmtId="0" fontId="5" fillId="0" borderId="0" xfId="58" applyFont="1" applyFill="1" applyAlignment="1">
      <alignment horizontal="left" vertical="center" wrapText="1"/>
      <protection/>
    </xf>
    <xf numFmtId="0" fontId="5" fillId="0" borderId="0" xfId="58" applyFont="1" applyAlignment="1">
      <alignment horizontal="left" vertical="center" wrapText="1"/>
      <protection/>
    </xf>
    <xf numFmtId="0" fontId="65" fillId="0" borderId="21" xfId="58" applyFont="1" applyFill="1" applyBorder="1" applyAlignment="1" applyProtection="1">
      <alignment horizontal="center" wrapText="1"/>
      <protection locked="0"/>
    </xf>
    <xf numFmtId="0" fontId="65" fillId="0" borderId="21" xfId="58" applyFont="1" applyBorder="1" applyAlignment="1" applyProtection="1">
      <alignment horizontal="center" wrapText="1"/>
      <protection locked="0"/>
    </xf>
    <xf numFmtId="0" fontId="2" fillId="33" borderId="13" xfId="64" applyFont="1" applyFill="1" applyBorder="1" applyAlignment="1" applyProtection="1">
      <alignment horizontal="left" vertical="top"/>
      <protection locked="0"/>
    </xf>
    <xf numFmtId="0" fontId="2" fillId="0" borderId="15" xfId="64" applyFont="1" applyBorder="1" applyAlignment="1" applyProtection="1">
      <alignment horizontal="left" vertical="top"/>
      <protection locked="0"/>
    </xf>
    <xf numFmtId="0" fontId="2" fillId="0" borderId="20" xfId="64" applyFont="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PR%20EST%20SALUA%20%20CIAT%20SCHOOL%20TEND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ABS "/>
      <sheetName val="COMBINED"/>
      <sheetName val="BOQ"/>
      <sheetName val="electrical"/>
      <sheetName val="COM TRNS AND CONFER"/>
      <sheetName val="COMBINED BARRACK 1234"/>
      <sheetName val="COMBINED TOILET BLOCK"/>
      <sheetName val="TRNRS BRRCK 1"/>
      <sheetName val="CNFRNCE HALL"/>
      <sheetName val="ABSTRACT"/>
      <sheetName val="ABS TL 1"/>
      <sheetName val="TOILET 1"/>
      <sheetName val="ABS TL 2"/>
      <sheetName val="TOILET 2"/>
      <sheetName val="RA OCC 1.2.4"/>
      <sheetName val="RA OCC 1.1.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U122"/>
  <sheetViews>
    <sheetView showGridLines="0" view="pageBreakPreview" zoomScale="80" zoomScaleNormal="70" zoomScaleSheetLayoutView="80" zoomScalePageLayoutView="0" workbookViewId="0" topLeftCell="A112">
      <selection activeCell="D120" sqref="D120"/>
    </sheetView>
  </sheetViews>
  <sheetFormatPr defaultColWidth="9.140625" defaultRowHeight="15"/>
  <cols>
    <col min="1" max="1" width="13.57421875" style="18" customWidth="1"/>
    <col min="2" max="2" width="66.140625" style="52" customWidth="1"/>
    <col min="3" max="3" width="0.13671875" style="18" customWidth="1"/>
    <col min="4" max="4" width="15.140625" style="85" customWidth="1"/>
    <col min="5" max="5" width="14.140625" style="18" customWidth="1"/>
    <col min="6" max="6" width="15.57421875" style="18" customWidth="1"/>
    <col min="7" max="7" width="14.140625" style="18" hidden="1" customWidth="1"/>
    <col min="8" max="10" width="12.140625" style="18" hidden="1" customWidth="1"/>
    <col min="11" max="11" width="19.57421875" style="18" hidden="1" customWidth="1"/>
    <col min="12" max="12" width="14.28125" style="18" hidden="1" customWidth="1"/>
    <col min="13" max="13" width="17.421875" style="18" hidden="1" customWidth="1"/>
    <col min="14" max="14" width="15.28125" style="34" hidden="1" customWidth="1"/>
    <col min="15" max="15" width="14.28125" style="18" hidden="1" customWidth="1"/>
    <col min="16" max="16" width="17.28125" style="18" hidden="1" customWidth="1"/>
    <col min="17" max="17" width="18.421875" style="18" hidden="1" customWidth="1"/>
    <col min="18" max="18" width="17.421875" style="18" hidden="1" customWidth="1"/>
    <col min="19" max="19" width="14.7109375" style="18" hidden="1" customWidth="1"/>
    <col min="20" max="20" width="14.8515625" style="18" hidden="1" customWidth="1"/>
    <col min="21" max="21" width="16.421875" style="18" hidden="1" customWidth="1"/>
    <col min="22" max="22" width="13.00390625" style="18" hidden="1" customWidth="1"/>
    <col min="23" max="51" width="9.140625" style="18" hidden="1" customWidth="1"/>
    <col min="52" max="52" width="10.28125" style="18" hidden="1" customWidth="1"/>
    <col min="53" max="53" width="21.7109375" style="18" customWidth="1"/>
    <col min="54" max="54" width="18.8515625" style="18" hidden="1" customWidth="1"/>
    <col min="55" max="55" width="43.140625" style="18" customWidth="1"/>
    <col min="56" max="56" width="9.57421875" style="79" hidden="1" customWidth="1"/>
    <col min="57" max="57" width="0.85546875" style="18" hidden="1" customWidth="1"/>
    <col min="58" max="58" width="15.8515625" style="18" hidden="1" customWidth="1"/>
    <col min="59" max="59" width="15.57421875" style="18" customWidth="1"/>
    <col min="60" max="60" width="11.140625" style="18" customWidth="1"/>
    <col min="61" max="223" width="9.140625" style="18" customWidth="1"/>
    <col min="224" max="228" width="9.140625" style="19" customWidth="1"/>
    <col min="229" max="16384" width="9.140625" style="18" customWidth="1"/>
  </cols>
  <sheetData>
    <row r="1" spans="1:228" s="1" customFormat="1" ht="27" customHeight="1">
      <c r="A1" s="92" t="str">
        <f>B2&amp;" BoQ"</f>
        <v>Percentage BoQ</v>
      </c>
      <c r="B1" s="92"/>
      <c r="C1" s="92"/>
      <c r="D1" s="92"/>
      <c r="E1" s="92"/>
      <c r="F1" s="92"/>
      <c r="G1" s="92"/>
      <c r="H1" s="92"/>
      <c r="I1" s="92"/>
      <c r="J1" s="92"/>
      <c r="K1" s="92"/>
      <c r="L1" s="92"/>
      <c r="O1" s="2"/>
      <c r="P1" s="2"/>
      <c r="Q1" s="3"/>
      <c r="HP1" s="3"/>
      <c r="HQ1" s="3"/>
      <c r="HR1" s="3"/>
      <c r="HS1" s="3"/>
      <c r="HT1" s="3"/>
    </row>
    <row r="2" spans="1:17" s="1" customFormat="1" ht="25.5" customHeight="1" hidden="1">
      <c r="A2" s="20" t="s">
        <v>4</v>
      </c>
      <c r="B2" s="20" t="s">
        <v>63</v>
      </c>
      <c r="C2" s="20" t="s">
        <v>5</v>
      </c>
      <c r="D2" s="55" t="s">
        <v>6</v>
      </c>
      <c r="E2" s="20" t="s">
        <v>7</v>
      </c>
      <c r="J2" s="4"/>
      <c r="K2" s="4"/>
      <c r="L2" s="4"/>
      <c r="O2" s="2"/>
      <c r="P2" s="2"/>
      <c r="Q2" s="3"/>
    </row>
    <row r="3" spans="1:228" s="1" customFormat="1" ht="30" customHeight="1" hidden="1">
      <c r="A3" s="1" t="s">
        <v>68</v>
      </c>
      <c r="C3" s="1" t="s">
        <v>67</v>
      </c>
      <c r="D3" s="81"/>
      <c r="HP3" s="3"/>
      <c r="HQ3" s="3"/>
      <c r="HR3" s="3"/>
      <c r="HS3" s="3"/>
      <c r="HT3" s="3"/>
    </row>
    <row r="4" spans="1:228" s="5" customFormat="1" ht="30.75" customHeight="1">
      <c r="A4" s="93" t="s">
        <v>174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77"/>
      <c r="HP4" s="6"/>
      <c r="HQ4" s="6"/>
      <c r="HR4" s="6"/>
      <c r="HS4" s="6"/>
      <c r="HT4" s="6"/>
    </row>
    <row r="5" spans="1:228" s="5" customFormat="1" ht="50.25" customHeight="1">
      <c r="A5" s="93" t="s">
        <v>286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77"/>
      <c r="HP5" s="6"/>
      <c r="HQ5" s="6"/>
      <c r="HR5" s="6"/>
      <c r="HS5" s="6"/>
      <c r="HT5" s="6"/>
    </row>
    <row r="6" spans="1:228" s="5" customFormat="1" ht="30.75" customHeight="1">
      <c r="A6" s="93" t="s">
        <v>287</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77"/>
      <c r="HP6" s="6"/>
      <c r="HQ6" s="6"/>
      <c r="HR6" s="6"/>
      <c r="HS6" s="6"/>
      <c r="HT6" s="6"/>
    </row>
    <row r="7" spans="1:228" s="5" customFormat="1" ht="29.25" customHeight="1" hidden="1">
      <c r="A7" s="95"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77"/>
      <c r="HP7" s="6"/>
      <c r="HQ7" s="6"/>
      <c r="HR7" s="6"/>
      <c r="HS7" s="6"/>
      <c r="HT7" s="6"/>
    </row>
    <row r="8" spans="1:228" s="7" customFormat="1" ht="37.5" customHeight="1">
      <c r="A8" s="70" t="s">
        <v>9</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HP8" s="8"/>
      <c r="HQ8" s="8"/>
      <c r="HR8" s="8"/>
      <c r="HS8" s="8"/>
      <c r="HT8" s="8"/>
    </row>
    <row r="9" spans="1:228" s="1"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HP9" s="9"/>
      <c r="HQ9" s="9"/>
      <c r="HR9" s="9"/>
      <c r="HS9" s="9"/>
      <c r="HT9" s="9"/>
    </row>
    <row r="10" spans="1:228" s="11" customFormat="1" ht="18.75" customHeight="1">
      <c r="A10" s="71" t="s">
        <v>11</v>
      </c>
      <c r="B10" s="13" t="s">
        <v>12</v>
      </c>
      <c r="C10" s="49" t="s">
        <v>12</v>
      </c>
      <c r="D10" s="82" t="s">
        <v>11</v>
      </c>
      <c r="E10" s="10" t="s">
        <v>12</v>
      </c>
      <c r="F10" s="10" t="s">
        <v>13</v>
      </c>
      <c r="G10" s="10" t="s">
        <v>13</v>
      </c>
      <c r="H10" s="10" t="s">
        <v>14</v>
      </c>
      <c r="I10" s="10" t="s">
        <v>12</v>
      </c>
      <c r="J10" s="10" t="s">
        <v>11</v>
      </c>
      <c r="K10" s="10" t="s">
        <v>15</v>
      </c>
      <c r="L10" s="10" t="s">
        <v>12</v>
      </c>
      <c r="M10" s="10" t="s">
        <v>11</v>
      </c>
      <c r="N10" s="10" t="s">
        <v>13</v>
      </c>
      <c r="O10" s="10" t="s">
        <v>13</v>
      </c>
      <c r="P10" s="10" t="s">
        <v>13</v>
      </c>
      <c r="Q10" s="10" t="s">
        <v>13</v>
      </c>
      <c r="R10" s="10" t="s">
        <v>14</v>
      </c>
      <c r="S10" s="10" t="s">
        <v>14</v>
      </c>
      <c r="T10" s="10" t="s">
        <v>13</v>
      </c>
      <c r="U10" s="10" t="s">
        <v>13</v>
      </c>
      <c r="V10" s="10" t="s">
        <v>13</v>
      </c>
      <c r="W10" s="10" t="s">
        <v>13</v>
      </c>
      <c r="X10" s="10" t="s">
        <v>14</v>
      </c>
      <c r="Y10" s="10" t="s">
        <v>14</v>
      </c>
      <c r="Z10" s="10" t="s">
        <v>13</v>
      </c>
      <c r="AA10" s="10" t="s">
        <v>13</v>
      </c>
      <c r="AB10" s="10" t="s">
        <v>13</v>
      </c>
      <c r="AC10" s="10" t="s">
        <v>13</v>
      </c>
      <c r="AD10" s="10" t="s">
        <v>14</v>
      </c>
      <c r="AE10" s="10" t="s">
        <v>14</v>
      </c>
      <c r="AF10" s="10" t="s">
        <v>13</v>
      </c>
      <c r="AG10" s="10" t="s">
        <v>13</v>
      </c>
      <c r="AH10" s="10" t="s">
        <v>13</v>
      </c>
      <c r="AI10" s="10" t="s">
        <v>13</v>
      </c>
      <c r="AJ10" s="10" t="s">
        <v>14</v>
      </c>
      <c r="AK10" s="10" t="s">
        <v>14</v>
      </c>
      <c r="AL10" s="10" t="s">
        <v>13</v>
      </c>
      <c r="AM10" s="10" t="s">
        <v>13</v>
      </c>
      <c r="AN10" s="10" t="s">
        <v>13</v>
      </c>
      <c r="AO10" s="10" t="s">
        <v>13</v>
      </c>
      <c r="AP10" s="10" t="s">
        <v>14</v>
      </c>
      <c r="AQ10" s="10" t="s">
        <v>14</v>
      </c>
      <c r="AR10" s="10" t="s">
        <v>13</v>
      </c>
      <c r="AS10" s="10" t="s">
        <v>13</v>
      </c>
      <c r="AT10" s="10" t="s">
        <v>11</v>
      </c>
      <c r="AU10" s="10" t="s">
        <v>11</v>
      </c>
      <c r="AV10" s="10" t="s">
        <v>14</v>
      </c>
      <c r="AW10" s="10" t="s">
        <v>14</v>
      </c>
      <c r="AX10" s="10" t="s">
        <v>11</v>
      </c>
      <c r="AY10" s="10" t="s">
        <v>11</v>
      </c>
      <c r="AZ10" s="10" t="s">
        <v>16</v>
      </c>
      <c r="BA10" s="10" t="s">
        <v>11</v>
      </c>
      <c r="BB10" s="10" t="s">
        <v>11</v>
      </c>
      <c r="BC10" s="10" t="s">
        <v>12</v>
      </c>
      <c r="BD10" s="1"/>
      <c r="HP10" s="12"/>
      <c r="HQ10" s="12"/>
      <c r="HR10" s="12"/>
      <c r="HS10" s="12"/>
      <c r="HT10" s="12"/>
    </row>
    <row r="11" spans="1:228" s="11" customFormat="1" ht="75" customHeight="1">
      <c r="A11" s="71" t="s">
        <v>0</v>
      </c>
      <c r="B11" s="13" t="s">
        <v>17</v>
      </c>
      <c r="C11" s="49" t="s">
        <v>1</v>
      </c>
      <c r="D11" s="82" t="s">
        <v>18</v>
      </c>
      <c r="E11" s="10" t="s">
        <v>19</v>
      </c>
      <c r="F11" s="10" t="s">
        <v>2</v>
      </c>
      <c r="G11" s="10"/>
      <c r="H11" s="10"/>
      <c r="I11" s="10" t="s">
        <v>20</v>
      </c>
      <c r="J11" s="10" t="s">
        <v>21</v>
      </c>
      <c r="K11" s="10" t="s">
        <v>22</v>
      </c>
      <c r="L11" s="10" t="s">
        <v>23</v>
      </c>
      <c r="M11" s="21" t="s">
        <v>24</v>
      </c>
      <c r="N11" s="10" t="s">
        <v>25</v>
      </c>
      <c r="O11" s="10" t="s">
        <v>26</v>
      </c>
      <c r="P11" s="10" t="s">
        <v>27</v>
      </c>
      <c r="Q11" s="10" t="s">
        <v>28</v>
      </c>
      <c r="R11" s="10"/>
      <c r="S11" s="10"/>
      <c r="T11" s="10" t="s">
        <v>29</v>
      </c>
      <c r="U11" s="10" t="s">
        <v>30</v>
      </c>
      <c r="V11" s="10" t="s">
        <v>31</v>
      </c>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22" t="s">
        <v>32</v>
      </c>
      <c r="BB11" s="22" t="s">
        <v>32</v>
      </c>
      <c r="BC11" s="22" t="s">
        <v>33</v>
      </c>
      <c r="BD11" s="1"/>
      <c r="HP11" s="12"/>
      <c r="HQ11" s="12"/>
      <c r="HR11" s="12"/>
      <c r="HS11" s="12"/>
      <c r="HT11" s="12"/>
    </row>
    <row r="12" spans="1:228" s="11" customFormat="1" ht="15">
      <c r="A12" s="72">
        <v>1</v>
      </c>
      <c r="B12" s="13">
        <v>2</v>
      </c>
      <c r="C12" s="50">
        <v>3</v>
      </c>
      <c r="D12" s="83">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BD12" s="1"/>
      <c r="HP12" s="12"/>
      <c r="HQ12" s="12"/>
      <c r="HR12" s="12"/>
      <c r="HS12" s="12"/>
      <c r="HT12" s="12"/>
    </row>
    <row r="13" spans="1:228" s="14" customFormat="1" ht="28.5" customHeight="1">
      <c r="A13" s="56">
        <v>1</v>
      </c>
      <c r="B13" s="76" t="s">
        <v>284</v>
      </c>
      <c r="C13" s="57" t="s">
        <v>34</v>
      </c>
      <c r="D13" s="58"/>
      <c r="E13" s="59"/>
      <c r="F13" s="60"/>
      <c r="G13" s="61"/>
      <c r="H13" s="61"/>
      <c r="I13" s="60"/>
      <c r="J13" s="62"/>
      <c r="K13" s="63"/>
      <c r="L13" s="63"/>
      <c r="M13" s="62"/>
      <c r="N13" s="38"/>
      <c r="O13" s="38"/>
      <c r="P13" s="39"/>
      <c r="Q13" s="38"/>
      <c r="R13" s="38"/>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BD13" s="1"/>
      <c r="HP13" s="15">
        <v>1</v>
      </c>
      <c r="HQ13" s="15" t="s">
        <v>35</v>
      </c>
      <c r="HR13" s="15" t="s">
        <v>36</v>
      </c>
      <c r="HS13" s="15">
        <v>10</v>
      </c>
      <c r="HT13" s="15" t="s">
        <v>37</v>
      </c>
    </row>
    <row r="14" spans="1:229" s="14" customFormat="1" ht="90.75" customHeight="1">
      <c r="A14" s="56">
        <v>2</v>
      </c>
      <c r="B14" s="86" t="s">
        <v>283</v>
      </c>
      <c r="C14" s="57" t="s">
        <v>162</v>
      </c>
      <c r="D14" s="65">
        <v>42.26</v>
      </c>
      <c r="E14" s="66" t="s">
        <v>175</v>
      </c>
      <c r="F14" s="67">
        <v>424.44</v>
      </c>
      <c r="G14" s="68"/>
      <c r="H14" s="61"/>
      <c r="I14" s="60" t="s">
        <v>39</v>
      </c>
      <c r="J14" s="62">
        <f>IF(I14="Less(-)",-1,1)</f>
        <v>1</v>
      </c>
      <c r="K14" s="63" t="s">
        <v>64</v>
      </c>
      <c r="L14" s="63" t="s">
        <v>7</v>
      </c>
      <c r="M14" s="45"/>
      <c r="N14" s="44"/>
      <c r="O14" s="44"/>
      <c r="P14" s="46"/>
      <c r="Q14" s="44"/>
      <c r="R14" s="44"/>
      <c r="S14" s="46"/>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7">
        <f>total_amount_ba($B$2,$D$2,D14,F14,J14,K14,M14)</f>
        <v>17936.83</v>
      </c>
      <c r="BB14" s="48">
        <f>BA14+SUM(N14:AZ14)</f>
        <v>17936.83</v>
      </c>
      <c r="BC14" s="43" t="str">
        <f>SpellNumber(L14,BB14)</f>
        <v>INR  Seventeen Thousand Nine Hundred &amp; Thirty Six  and Paise Eighty Three Only</v>
      </c>
      <c r="BD14" s="78">
        <v>375.21</v>
      </c>
      <c r="BE14" s="78">
        <f>ROUND(BD14*1.12*1.01,2)</f>
        <v>424.44</v>
      </c>
      <c r="BF14" s="78">
        <f>D14*BD14</f>
        <v>15856.37</v>
      </c>
      <c r="BG14" s="78"/>
      <c r="BH14" s="54"/>
      <c r="BI14" s="54"/>
      <c r="HQ14" s="15">
        <v>2</v>
      </c>
      <c r="HR14" s="15" t="s">
        <v>35</v>
      </c>
      <c r="HS14" s="15" t="s">
        <v>44</v>
      </c>
      <c r="HT14" s="15">
        <v>10</v>
      </c>
      <c r="HU14" s="15" t="s">
        <v>38</v>
      </c>
    </row>
    <row r="15" spans="1:229" s="14" customFormat="1" ht="66" customHeight="1">
      <c r="A15" s="56">
        <v>3</v>
      </c>
      <c r="B15" s="64" t="s">
        <v>176</v>
      </c>
      <c r="C15" s="57" t="s">
        <v>163</v>
      </c>
      <c r="D15" s="65">
        <v>65.2</v>
      </c>
      <c r="E15" s="66" t="s">
        <v>175</v>
      </c>
      <c r="F15" s="67">
        <v>505.65</v>
      </c>
      <c r="G15" s="68"/>
      <c r="H15" s="61"/>
      <c r="I15" s="60" t="s">
        <v>39</v>
      </c>
      <c r="J15" s="62">
        <f>IF(I15="Less(-)",-1,1)</f>
        <v>1</v>
      </c>
      <c r="K15" s="63" t="s">
        <v>64</v>
      </c>
      <c r="L15" s="63" t="s">
        <v>7</v>
      </c>
      <c r="M15" s="45"/>
      <c r="N15" s="44"/>
      <c r="O15" s="44"/>
      <c r="P15" s="46"/>
      <c r="Q15" s="44"/>
      <c r="R15" s="44"/>
      <c r="S15" s="46"/>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7">
        <f aca="true" t="shared" si="0" ref="BA15:BA78">total_amount_ba($B$2,$D$2,D15,F15,J15,K15,M15)</f>
        <v>32968.38</v>
      </c>
      <c r="BB15" s="48">
        <f aca="true" t="shared" si="1" ref="BB15:BB78">BA15+SUM(N15:AZ15)</f>
        <v>32968.38</v>
      </c>
      <c r="BC15" s="43" t="str">
        <f aca="true" t="shared" si="2" ref="BC15:BC78">SpellNumber(L15,BB15)</f>
        <v>INR  Thirty Two Thousand Nine Hundred &amp; Sixty Eight  and Paise Thirty Eight Only</v>
      </c>
      <c r="BD15" s="78">
        <v>447</v>
      </c>
      <c r="BE15" s="78">
        <f aca="true" t="shared" si="3" ref="BE15:BE78">ROUND(BD15*1.12*1.01,2)</f>
        <v>505.65</v>
      </c>
      <c r="BF15" s="78">
        <f aca="true" t="shared" si="4" ref="BF15:BF78">D15*BD15</f>
        <v>29144.4</v>
      </c>
      <c r="BG15" s="78"/>
      <c r="HQ15" s="15">
        <v>2</v>
      </c>
      <c r="HR15" s="15" t="s">
        <v>35</v>
      </c>
      <c r="HS15" s="15" t="s">
        <v>44</v>
      </c>
      <c r="HT15" s="15">
        <v>10</v>
      </c>
      <c r="HU15" s="15" t="s">
        <v>38</v>
      </c>
    </row>
    <row r="16" spans="1:229" s="14" customFormat="1" ht="75" customHeight="1">
      <c r="A16" s="56">
        <v>4</v>
      </c>
      <c r="B16" s="64" t="s">
        <v>177</v>
      </c>
      <c r="C16" s="57" t="s">
        <v>43</v>
      </c>
      <c r="D16" s="65">
        <v>45.25</v>
      </c>
      <c r="E16" s="66" t="s">
        <v>175</v>
      </c>
      <c r="F16" s="67">
        <v>1062.2</v>
      </c>
      <c r="G16" s="68"/>
      <c r="H16" s="61"/>
      <c r="I16" s="60" t="s">
        <v>39</v>
      </c>
      <c r="J16" s="62">
        <f>IF(I16="Less(-)",-1,1)</f>
        <v>1</v>
      </c>
      <c r="K16" s="63" t="s">
        <v>64</v>
      </c>
      <c r="L16" s="63" t="s">
        <v>7</v>
      </c>
      <c r="M16" s="45"/>
      <c r="N16" s="44"/>
      <c r="O16" s="44"/>
      <c r="P16" s="46"/>
      <c r="Q16" s="44"/>
      <c r="R16" s="44"/>
      <c r="S16" s="46"/>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7">
        <f t="shared" si="0"/>
        <v>48064.55</v>
      </c>
      <c r="BB16" s="48">
        <f t="shared" si="1"/>
        <v>48064.55</v>
      </c>
      <c r="BC16" s="43" t="str">
        <f t="shared" si="2"/>
        <v>INR  Forty Eight Thousand  &amp;Sixty Four  and Paise Fifty Five Only</v>
      </c>
      <c r="BD16" s="78">
        <v>939</v>
      </c>
      <c r="BE16" s="78">
        <f t="shared" si="3"/>
        <v>1062.2</v>
      </c>
      <c r="BF16" s="78">
        <f t="shared" si="4"/>
        <v>42489.75</v>
      </c>
      <c r="BG16" s="78"/>
      <c r="BH16" s="54"/>
      <c r="HQ16" s="15">
        <v>2</v>
      </c>
      <c r="HR16" s="15" t="s">
        <v>35</v>
      </c>
      <c r="HS16" s="15" t="s">
        <v>44</v>
      </c>
      <c r="HT16" s="15">
        <v>10</v>
      </c>
      <c r="HU16" s="15" t="s">
        <v>38</v>
      </c>
    </row>
    <row r="17" spans="1:229" s="14" customFormat="1" ht="63.75" customHeight="1">
      <c r="A17" s="56">
        <v>5</v>
      </c>
      <c r="B17" s="64" t="s">
        <v>178</v>
      </c>
      <c r="C17" s="57" t="s">
        <v>45</v>
      </c>
      <c r="D17" s="65">
        <v>40.25</v>
      </c>
      <c r="E17" s="66" t="s">
        <v>179</v>
      </c>
      <c r="F17" s="67">
        <v>56.56</v>
      </c>
      <c r="G17" s="68"/>
      <c r="H17" s="61"/>
      <c r="I17" s="60" t="s">
        <v>39</v>
      </c>
      <c r="J17" s="62">
        <f>IF(I17="Less(-)",-1,1)</f>
        <v>1</v>
      </c>
      <c r="K17" s="63" t="s">
        <v>64</v>
      </c>
      <c r="L17" s="63" t="s">
        <v>7</v>
      </c>
      <c r="M17" s="45"/>
      <c r="N17" s="44"/>
      <c r="O17" s="44"/>
      <c r="P17" s="46"/>
      <c r="Q17" s="44"/>
      <c r="R17" s="44"/>
      <c r="S17" s="46"/>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7">
        <f t="shared" si="0"/>
        <v>2276.54</v>
      </c>
      <c r="BB17" s="48">
        <f t="shared" si="1"/>
        <v>2276.54</v>
      </c>
      <c r="BC17" s="43" t="str">
        <f t="shared" si="2"/>
        <v>INR  Two Thousand Two Hundred &amp; Seventy Six  and Paise Fifty Four Only</v>
      </c>
      <c r="BD17" s="78">
        <v>50</v>
      </c>
      <c r="BE17" s="78">
        <f t="shared" si="3"/>
        <v>56.56</v>
      </c>
      <c r="BF17" s="78">
        <f t="shared" si="4"/>
        <v>2012.5</v>
      </c>
      <c r="BG17" s="78"/>
      <c r="HQ17" s="15">
        <v>2</v>
      </c>
      <c r="HR17" s="15" t="s">
        <v>35</v>
      </c>
      <c r="HS17" s="15" t="s">
        <v>44</v>
      </c>
      <c r="HT17" s="15">
        <v>10</v>
      </c>
      <c r="HU17" s="15" t="s">
        <v>38</v>
      </c>
    </row>
    <row r="18" spans="1:229" s="14" customFormat="1" ht="79.5" customHeight="1">
      <c r="A18" s="56">
        <v>6</v>
      </c>
      <c r="B18" s="64" t="s">
        <v>180</v>
      </c>
      <c r="C18" s="57" t="s">
        <v>48</v>
      </c>
      <c r="D18" s="65">
        <v>620.051</v>
      </c>
      <c r="E18" s="66" t="s">
        <v>181</v>
      </c>
      <c r="F18" s="67">
        <v>46.38</v>
      </c>
      <c r="G18" s="68"/>
      <c r="H18" s="61"/>
      <c r="I18" s="60" t="s">
        <v>39</v>
      </c>
      <c r="J18" s="62">
        <f>IF(I18="Less(-)",-1,1)</f>
        <v>1</v>
      </c>
      <c r="K18" s="63" t="s">
        <v>64</v>
      </c>
      <c r="L18" s="63" t="s">
        <v>7</v>
      </c>
      <c r="M18" s="45"/>
      <c r="N18" s="44"/>
      <c r="O18" s="44"/>
      <c r="P18" s="46"/>
      <c r="Q18" s="44"/>
      <c r="R18" s="44"/>
      <c r="S18" s="46"/>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7">
        <f t="shared" si="0"/>
        <v>28757.97</v>
      </c>
      <c r="BB18" s="48">
        <f t="shared" si="1"/>
        <v>28757.97</v>
      </c>
      <c r="BC18" s="43" t="str">
        <f t="shared" si="2"/>
        <v>INR  Twenty Eight Thousand Seven Hundred &amp; Fifty Seven  and Paise Ninety Seven Only</v>
      </c>
      <c r="BD18" s="78">
        <v>41</v>
      </c>
      <c r="BE18" s="78">
        <f t="shared" si="3"/>
        <v>46.38</v>
      </c>
      <c r="BF18" s="78">
        <f t="shared" si="4"/>
        <v>25422.09</v>
      </c>
      <c r="BG18" s="78"/>
      <c r="HQ18" s="15">
        <v>2</v>
      </c>
      <c r="HR18" s="15" t="s">
        <v>35</v>
      </c>
      <c r="HS18" s="15" t="s">
        <v>44</v>
      </c>
      <c r="HT18" s="15">
        <v>10</v>
      </c>
      <c r="HU18" s="15" t="s">
        <v>38</v>
      </c>
    </row>
    <row r="19" spans="1:229" s="14" customFormat="1" ht="47.25" customHeight="1">
      <c r="A19" s="56">
        <v>7</v>
      </c>
      <c r="B19" s="64" t="s">
        <v>182</v>
      </c>
      <c r="C19" s="57" t="s">
        <v>49</v>
      </c>
      <c r="D19" s="65">
        <v>202.95</v>
      </c>
      <c r="E19" s="66" t="s">
        <v>181</v>
      </c>
      <c r="F19" s="67">
        <v>21.49</v>
      </c>
      <c r="G19" s="68"/>
      <c r="H19" s="61"/>
      <c r="I19" s="60" t="s">
        <v>39</v>
      </c>
      <c r="J19" s="62">
        <f aca="true" t="shared" si="5" ref="J19:J91">IF(I19="Less(-)",-1,1)</f>
        <v>1</v>
      </c>
      <c r="K19" s="63" t="s">
        <v>64</v>
      </c>
      <c r="L19" s="63" t="s">
        <v>7</v>
      </c>
      <c r="M19" s="45"/>
      <c r="N19" s="44"/>
      <c r="O19" s="44"/>
      <c r="P19" s="46"/>
      <c r="Q19" s="44"/>
      <c r="R19" s="44"/>
      <c r="S19" s="46"/>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7">
        <f t="shared" si="0"/>
        <v>4361.4</v>
      </c>
      <c r="BB19" s="48">
        <f t="shared" si="1"/>
        <v>4361.4</v>
      </c>
      <c r="BC19" s="43" t="str">
        <f t="shared" si="2"/>
        <v>INR  Four Thousand Three Hundred &amp; Sixty One  and Paise Forty Only</v>
      </c>
      <c r="BD19" s="78">
        <v>19</v>
      </c>
      <c r="BE19" s="78">
        <f t="shared" si="3"/>
        <v>21.49</v>
      </c>
      <c r="BF19" s="78">
        <f t="shared" si="4"/>
        <v>3856.05</v>
      </c>
      <c r="BG19" s="78"/>
      <c r="HQ19" s="15">
        <v>3</v>
      </c>
      <c r="HR19" s="15" t="s">
        <v>46</v>
      </c>
      <c r="HS19" s="15" t="s">
        <v>47</v>
      </c>
      <c r="HT19" s="15">
        <v>10</v>
      </c>
      <c r="HU19" s="15" t="s">
        <v>38</v>
      </c>
    </row>
    <row r="20" spans="1:229" s="14" customFormat="1" ht="76.5" customHeight="1">
      <c r="A20" s="56">
        <v>8</v>
      </c>
      <c r="B20" s="64" t="s">
        <v>183</v>
      </c>
      <c r="C20" s="57" t="s">
        <v>50</v>
      </c>
      <c r="D20" s="65">
        <v>32.35</v>
      </c>
      <c r="E20" s="66" t="s">
        <v>175</v>
      </c>
      <c r="F20" s="67">
        <v>187.78</v>
      </c>
      <c r="G20" s="68"/>
      <c r="H20" s="61"/>
      <c r="I20" s="60" t="s">
        <v>39</v>
      </c>
      <c r="J20" s="62">
        <f>IF(I20="Less(-)",-1,1)</f>
        <v>1</v>
      </c>
      <c r="K20" s="63" t="s">
        <v>64</v>
      </c>
      <c r="L20" s="63" t="s">
        <v>7</v>
      </c>
      <c r="M20" s="45"/>
      <c r="N20" s="44"/>
      <c r="O20" s="44"/>
      <c r="P20" s="46"/>
      <c r="Q20" s="44"/>
      <c r="R20" s="44"/>
      <c r="S20" s="46"/>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7">
        <f t="shared" si="0"/>
        <v>6074.68</v>
      </c>
      <c r="BB20" s="48">
        <f t="shared" si="1"/>
        <v>6074.68</v>
      </c>
      <c r="BC20" s="43" t="str">
        <f t="shared" si="2"/>
        <v>INR  Six Thousand  &amp;Seventy Four  and Paise Sixty Eight Only</v>
      </c>
      <c r="BD20" s="78">
        <v>166</v>
      </c>
      <c r="BE20" s="78">
        <f t="shared" si="3"/>
        <v>187.78</v>
      </c>
      <c r="BF20" s="78">
        <f t="shared" si="4"/>
        <v>5370.1</v>
      </c>
      <c r="BG20" s="78"/>
      <c r="HQ20" s="15">
        <v>3</v>
      </c>
      <c r="HR20" s="15" t="s">
        <v>46</v>
      </c>
      <c r="HS20" s="15" t="s">
        <v>47</v>
      </c>
      <c r="HT20" s="15">
        <v>10</v>
      </c>
      <c r="HU20" s="15" t="s">
        <v>38</v>
      </c>
    </row>
    <row r="21" spans="1:229" s="14" customFormat="1" ht="39" customHeight="1">
      <c r="A21" s="56">
        <v>9</v>
      </c>
      <c r="B21" s="64" t="s">
        <v>184</v>
      </c>
      <c r="C21" s="57" t="s">
        <v>51</v>
      </c>
      <c r="D21" s="65">
        <v>302.87</v>
      </c>
      <c r="E21" s="66" t="s">
        <v>181</v>
      </c>
      <c r="F21" s="67">
        <v>14.71</v>
      </c>
      <c r="G21" s="68"/>
      <c r="H21" s="61"/>
      <c r="I21" s="60" t="s">
        <v>39</v>
      </c>
      <c r="J21" s="62">
        <f t="shared" si="5"/>
        <v>1</v>
      </c>
      <c r="K21" s="63" t="s">
        <v>64</v>
      </c>
      <c r="L21" s="63" t="s">
        <v>7</v>
      </c>
      <c r="M21" s="45"/>
      <c r="N21" s="44"/>
      <c r="O21" s="44"/>
      <c r="P21" s="46"/>
      <c r="Q21" s="44"/>
      <c r="R21" s="44"/>
      <c r="S21" s="46"/>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7">
        <f t="shared" si="0"/>
        <v>4455.22</v>
      </c>
      <c r="BB21" s="48">
        <f t="shared" si="1"/>
        <v>4455.22</v>
      </c>
      <c r="BC21" s="43" t="str">
        <f t="shared" si="2"/>
        <v>INR  Four Thousand Four Hundred &amp; Fifty Five  and Paise Twenty Two Only</v>
      </c>
      <c r="BD21" s="78">
        <v>13</v>
      </c>
      <c r="BE21" s="78">
        <f t="shared" si="3"/>
        <v>14.71</v>
      </c>
      <c r="BF21" s="78">
        <f t="shared" si="4"/>
        <v>3937.31</v>
      </c>
      <c r="BG21" s="78"/>
      <c r="HQ21" s="15">
        <v>1.01</v>
      </c>
      <c r="HR21" s="15" t="s">
        <v>40</v>
      </c>
      <c r="HS21" s="15" t="s">
        <v>36</v>
      </c>
      <c r="HT21" s="15">
        <v>123.223</v>
      </c>
      <c r="HU21" s="15" t="s">
        <v>38</v>
      </c>
    </row>
    <row r="22" spans="1:229" s="14" customFormat="1" ht="37.5" customHeight="1">
      <c r="A22" s="56">
        <v>10</v>
      </c>
      <c r="B22" s="64" t="s">
        <v>185</v>
      </c>
      <c r="C22" s="57" t="s">
        <v>52</v>
      </c>
      <c r="D22" s="65">
        <v>152.25</v>
      </c>
      <c r="E22" s="66" t="s">
        <v>181</v>
      </c>
      <c r="F22" s="67">
        <v>389.13</v>
      </c>
      <c r="G22" s="68"/>
      <c r="H22" s="61"/>
      <c r="I22" s="60" t="s">
        <v>39</v>
      </c>
      <c r="J22" s="62">
        <f t="shared" si="5"/>
        <v>1</v>
      </c>
      <c r="K22" s="63" t="s">
        <v>64</v>
      </c>
      <c r="L22" s="63" t="s">
        <v>7</v>
      </c>
      <c r="M22" s="45"/>
      <c r="N22" s="44"/>
      <c r="O22" s="44"/>
      <c r="P22" s="46"/>
      <c r="Q22" s="44"/>
      <c r="R22" s="44"/>
      <c r="S22" s="46"/>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7">
        <f t="shared" si="0"/>
        <v>59245.04</v>
      </c>
      <c r="BB22" s="48">
        <f t="shared" si="1"/>
        <v>59245.04</v>
      </c>
      <c r="BC22" s="43" t="str">
        <f t="shared" si="2"/>
        <v>INR  Fifty Nine Thousand Two Hundred &amp; Forty Five  and Paise Four Only</v>
      </c>
      <c r="BD22" s="78">
        <v>344</v>
      </c>
      <c r="BE22" s="78">
        <f t="shared" si="3"/>
        <v>389.13</v>
      </c>
      <c r="BF22" s="78">
        <f t="shared" si="4"/>
        <v>52374</v>
      </c>
      <c r="BG22" s="80"/>
      <c r="HQ22" s="15">
        <v>1.02</v>
      </c>
      <c r="HR22" s="15" t="s">
        <v>41</v>
      </c>
      <c r="HS22" s="15" t="s">
        <v>42</v>
      </c>
      <c r="HT22" s="15">
        <v>213</v>
      </c>
      <c r="HU22" s="15" t="s">
        <v>38</v>
      </c>
    </row>
    <row r="23" spans="1:229" s="14" customFormat="1" ht="35.25" customHeight="1">
      <c r="A23" s="56">
        <v>11</v>
      </c>
      <c r="B23" s="64" t="s">
        <v>186</v>
      </c>
      <c r="C23" s="57" t="s">
        <v>53</v>
      </c>
      <c r="D23" s="65">
        <v>32</v>
      </c>
      <c r="E23" s="66" t="s">
        <v>161</v>
      </c>
      <c r="F23" s="67">
        <v>69</v>
      </c>
      <c r="G23" s="68"/>
      <c r="H23" s="61"/>
      <c r="I23" s="60" t="s">
        <v>39</v>
      </c>
      <c r="J23" s="62">
        <f>IF(I23="Less(-)",-1,1)</f>
        <v>1</v>
      </c>
      <c r="K23" s="63" t="s">
        <v>64</v>
      </c>
      <c r="L23" s="63" t="s">
        <v>7</v>
      </c>
      <c r="M23" s="45"/>
      <c r="N23" s="44"/>
      <c r="O23" s="44"/>
      <c r="P23" s="46"/>
      <c r="Q23" s="44"/>
      <c r="R23" s="44"/>
      <c r="S23" s="46"/>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7">
        <f t="shared" si="0"/>
        <v>2208</v>
      </c>
      <c r="BB23" s="48">
        <f t="shared" si="1"/>
        <v>2208</v>
      </c>
      <c r="BC23" s="43" t="str">
        <f t="shared" si="2"/>
        <v>INR  Two Thousand Two Hundred &amp; Eight  Only</v>
      </c>
      <c r="BD23" s="78">
        <v>61</v>
      </c>
      <c r="BE23" s="78">
        <f t="shared" si="3"/>
        <v>69</v>
      </c>
      <c r="BF23" s="78">
        <f t="shared" si="4"/>
        <v>1952</v>
      </c>
      <c r="BG23" s="78"/>
      <c r="HQ23" s="15">
        <v>2</v>
      </c>
      <c r="HR23" s="15" t="s">
        <v>35</v>
      </c>
      <c r="HS23" s="15" t="s">
        <v>44</v>
      </c>
      <c r="HT23" s="15">
        <v>10</v>
      </c>
      <c r="HU23" s="15" t="s">
        <v>38</v>
      </c>
    </row>
    <row r="24" spans="1:229" s="14" customFormat="1" ht="33.75" customHeight="1">
      <c r="A24" s="56">
        <v>12</v>
      </c>
      <c r="B24" s="64" t="s">
        <v>187</v>
      </c>
      <c r="C24" s="57" t="s">
        <v>54</v>
      </c>
      <c r="D24" s="65">
        <v>21.32</v>
      </c>
      <c r="E24" s="66" t="s">
        <v>175</v>
      </c>
      <c r="F24" s="67">
        <v>5814.37</v>
      </c>
      <c r="G24" s="68"/>
      <c r="H24" s="61"/>
      <c r="I24" s="60" t="s">
        <v>39</v>
      </c>
      <c r="J24" s="62">
        <f>IF(I24="Less(-)",-1,1)</f>
        <v>1</v>
      </c>
      <c r="K24" s="63" t="s">
        <v>64</v>
      </c>
      <c r="L24" s="63" t="s">
        <v>7</v>
      </c>
      <c r="M24" s="45"/>
      <c r="N24" s="44"/>
      <c r="O24" s="44"/>
      <c r="P24" s="46"/>
      <c r="Q24" s="44"/>
      <c r="R24" s="44"/>
      <c r="S24" s="46"/>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7">
        <f t="shared" si="0"/>
        <v>123962.37</v>
      </c>
      <c r="BB24" s="48">
        <f t="shared" si="1"/>
        <v>123962.37</v>
      </c>
      <c r="BC24" s="43" t="str">
        <f t="shared" si="2"/>
        <v>INR  One Lakh Twenty Three Thousand Nine Hundred &amp; Sixty Two  and Paise Thirty Seven Only</v>
      </c>
      <c r="BD24" s="78">
        <v>5140</v>
      </c>
      <c r="BE24" s="78">
        <f t="shared" si="3"/>
        <v>5814.37</v>
      </c>
      <c r="BF24" s="78">
        <f t="shared" si="4"/>
        <v>109584.8</v>
      </c>
      <c r="BG24" s="78"/>
      <c r="HQ24" s="15">
        <v>2</v>
      </c>
      <c r="HR24" s="15" t="s">
        <v>35</v>
      </c>
      <c r="HS24" s="15" t="s">
        <v>44</v>
      </c>
      <c r="HT24" s="15">
        <v>10</v>
      </c>
      <c r="HU24" s="15" t="s">
        <v>38</v>
      </c>
    </row>
    <row r="25" spans="1:229" s="14" customFormat="1" ht="36" customHeight="1">
      <c r="A25" s="56">
        <v>13</v>
      </c>
      <c r="B25" s="64" t="s">
        <v>188</v>
      </c>
      <c r="C25" s="57" t="s">
        <v>55</v>
      </c>
      <c r="D25" s="65">
        <v>20.132</v>
      </c>
      <c r="E25" s="66" t="s">
        <v>175</v>
      </c>
      <c r="F25" s="67">
        <v>6065.49</v>
      </c>
      <c r="G25" s="68"/>
      <c r="H25" s="61"/>
      <c r="I25" s="60" t="s">
        <v>39</v>
      </c>
      <c r="J25" s="62">
        <f>IF(I25="Less(-)",-1,1)</f>
        <v>1</v>
      </c>
      <c r="K25" s="63" t="s">
        <v>64</v>
      </c>
      <c r="L25" s="63" t="s">
        <v>7</v>
      </c>
      <c r="M25" s="45"/>
      <c r="N25" s="44"/>
      <c r="O25" s="44"/>
      <c r="P25" s="46"/>
      <c r="Q25" s="44"/>
      <c r="R25" s="44"/>
      <c r="S25" s="46"/>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7">
        <f t="shared" si="0"/>
        <v>122110.44</v>
      </c>
      <c r="BB25" s="48">
        <f t="shared" si="1"/>
        <v>122110.44</v>
      </c>
      <c r="BC25" s="43" t="str">
        <f t="shared" si="2"/>
        <v>INR  One Lakh Twenty Two Thousand One Hundred &amp; Ten  and Paise Forty Four Only</v>
      </c>
      <c r="BD25" s="78">
        <v>5362</v>
      </c>
      <c r="BE25" s="78">
        <f t="shared" si="3"/>
        <v>6065.49</v>
      </c>
      <c r="BF25" s="78">
        <f t="shared" si="4"/>
        <v>107947.78</v>
      </c>
      <c r="BG25" s="78"/>
      <c r="HQ25" s="15">
        <v>3</v>
      </c>
      <c r="HR25" s="15" t="s">
        <v>46</v>
      </c>
      <c r="HS25" s="15" t="s">
        <v>47</v>
      </c>
      <c r="HT25" s="15">
        <v>10</v>
      </c>
      <c r="HU25" s="15" t="s">
        <v>38</v>
      </c>
    </row>
    <row r="26" spans="1:229" s="14" customFormat="1" ht="32.25" customHeight="1">
      <c r="A26" s="56">
        <v>14</v>
      </c>
      <c r="B26" s="64" t="s">
        <v>189</v>
      </c>
      <c r="C26" s="57" t="s">
        <v>56</v>
      </c>
      <c r="D26" s="65">
        <v>4.325</v>
      </c>
      <c r="E26" s="66" t="s">
        <v>159</v>
      </c>
      <c r="F26" s="67">
        <v>797.5</v>
      </c>
      <c r="G26" s="68"/>
      <c r="H26" s="61"/>
      <c r="I26" s="60" t="s">
        <v>39</v>
      </c>
      <c r="J26" s="62">
        <f>IF(I26="Less(-)",-1,1)</f>
        <v>1</v>
      </c>
      <c r="K26" s="63" t="s">
        <v>64</v>
      </c>
      <c r="L26" s="63" t="s">
        <v>7</v>
      </c>
      <c r="M26" s="45"/>
      <c r="N26" s="44"/>
      <c r="O26" s="44"/>
      <c r="P26" s="46"/>
      <c r="Q26" s="44"/>
      <c r="R26" s="44"/>
      <c r="S26" s="46"/>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7">
        <f t="shared" si="0"/>
        <v>3449.19</v>
      </c>
      <c r="BB26" s="48">
        <f t="shared" si="1"/>
        <v>3449.19</v>
      </c>
      <c r="BC26" s="43" t="str">
        <f t="shared" si="2"/>
        <v>INR  Three Thousand Four Hundred &amp; Forty Nine  and Paise Nineteen Only</v>
      </c>
      <c r="BD26" s="78">
        <v>705</v>
      </c>
      <c r="BE26" s="78">
        <f t="shared" si="3"/>
        <v>797.5</v>
      </c>
      <c r="BF26" s="78">
        <f t="shared" si="4"/>
        <v>3049.13</v>
      </c>
      <c r="BG26" s="78"/>
      <c r="HQ26" s="15">
        <v>1.01</v>
      </c>
      <c r="HR26" s="15" t="s">
        <v>40</v>
      </c>
      <c r="HS26" s="15" t="s">
        <v>36</v>
      </c>
      <c r="HT26" s="15">
        <v>123.223</v>
      </c>
      <c r="HU26" s="15" t="s">
        <v>38</v>
      </c>
    </row>
    <row r="27" spans="1:229" s="14" customFormat="1" ht="64.5" customHeight="1">
      <c r="A27" s="56">
        <v>15</v>
      </c>
      <c r="B27" s="64" t="s">
        <v>190</v>
      </c>
      <c r="C27" s="57" t="s">
        <v>57</v>
      </c>
      <c r="D27" s="66">
        <v>40.52</v>
      </c>
      <c r="E27" s="66" t="s">
        <v>175</v>
      </c>
      <c r="F27" s="67">
        <v>6099.82</v>
      </c>
      <c r="G27" s="68"/>
      <c r="H27" s="61"/>
      <c r="I27" s="60" t="s">
        <v>39</v>
      </c>
      <c r="J27" s="62">
        <f>IF(I27="Less(-)",-1,1)</f>
        <v>1</v>
      </c>
      <c r="K27" s="63" t="s">
        <v>64</v>
      </c>
      <c r="L27" s="63" t="s">
        <v>7</v>
      </c>
      <c r="M27" s="45"/>
      <c r="N27" s="44"/>
      <c r="O27" s="44"/>
      <c r="P27" s="46"/>
      <c r="Q27" s="44"/>
      <c r="R27" s="44"/>
      <c r="S27" s="46"/>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7">
        <f t="shared" si="0"/>
        <v>247164.71</v>
      </c>
      <c r="BB27" s="48">
        <f t="shared" si="1"/>
        <v>247164.71</v>
      </c>
      <c r="BC27" s="43" t="str">
        <f t="shared" si="2"/>
        <v>INR  Two Lakh Forty Seven Thousand One Hundred &amp; Sixty Four  and Paise Seventy One Only</v>
      </c>
      <c r="BD27" s="78">
        <v>5392.34</v>
      </c>
      <c r="BE27" s="78">
        <f t="shared" si="3"/>
        <v>6099.82</v>
      </c>
      <c r="BF27" s="78">
        <f t="shared" si="4"/>
        <v>218497.62</v>
      </c>
      <c r="BG27" s="78"/>
      <c r="HQ27" s="15">
        <v>1.01</v>
      </c>
      <c r="HR27" s="15" t="s">
        <v>40</v>
      </c>
      <c r="HS27" s="15" t="s">
        <v>36</v>
      </c>
      <c r="HT27" s="15">
        <v>123.223</v>
      </c>
      <c r="HU27" s="15" t="s">
        <v>38</v>
      </c>
    </row>
    <row r="28" spans="1:229" s="14" customFormat="1" ht="60.75" customHeight="1">
      <c r="A28" s="56">
        <v>16</v>
      </c>
      <c r="B28" s="64" t="s">
        <v>191</v>
      </c>
      <c r="C28" s="57" t="s">
        <v>58</v>
      </c>
      <c r="D28" s="65">
        <v>30.152</v>
      </c>
      <c r="E28" s="66" t="s">
        <v>175</v>
      </c>
      <c r="F28" s="67">
        <v>6723.76</v>
      </c>
      <c r="G28" s="68"/>
      <c r="H28" s="61"/>
      <c r="I28" s="60" t="s">
        <v>39</v>
      </c>
      <c r="J28" s="62">
        <f t="shared" si="5"/>
        <v>1</v>
      </c>
      <c r="K28" s="63" t="s">
        <v>64</v>
      </c>
      <c r="L28" s="63" t="s">
        <v>7</v>
      </c>
      <c r="M28" s="45"/>
      <c r="N28" s="44"/>
      <c r="O28" s="44"/>
      <c r="P28" s="46"/>
      <c r="Q28" s="44"/>
      <c r="R28" s="44"/>
      <c r="S28" s="46"/>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7">
        <f t="shared" si="0"/>
        <v>202734.81</v>
      </c>
      <c r="BB28" s="48">
        <f t="shared" si="1"/>
        <v>202734.81</v>
      </c>
      <c r="BC28" s="43" t="str">
        <f t="shared" si="2"/>
        <v>INR  Two Lakh Two Thousand Seven Hundred &amp; Thirty Four  and Paise Eighty One Only</v>
      </c>
      <c r="BD28" s="78">
        <v>5943.92</v>
      </c>
      <c r="BE28" s="78">
        <f t="shared" si="3"/>
        <v>6723.76</v>
      </c>
      <c r="BF28" s="78">
        <f t="shared" si="4"/>
        <v>179221.08</v>
      </c>
      <c r="BG28" s="78"/>
      <c r="HQ28" s="15"/>
      <c r="HR28" s="15"/>
      <c r="HS28" s="15"/>
      <c r="HT28" s="15"/>
      <c r="HU28" s="15"/>
    </row>
    <row r="29" spans="1:229" s="14" customFormat="1" ht="185.25" customHeight="1">
      <c r="A29" s="56">
        <v>17</v>
      </c>
      <c r="B29" s="64" t="s">
        <v>192</v>
      </c>
      <c r="C29" s="57" t="s">
        <v>59</v>
      </c>
      <c r="D29" s="65">
        <v>140.25</v>
      </c>
      <c r="E29" s="66" t="s">
        <v>159</v>
      </c>
      <c r="F29" s="67">
        <v>403.84</v>
      </c>
      <c r="G29" s="68"/>
      <c r="H29" s="61"/>
      <c r="I29" s="60" t="s">
        <v>39</v>
      </c>
      <c r="J29" s="62">
        <f t="shared" si="5"/>
        <v>1</v>
      </c>
      <c r="K29" s="63" t="s">
        <v>64</v>
      </c>
      <c r="L29" s="63" t="s">
        <v>7</v>
      </c>
      <c r="M29" s="45"/>
      <c r="N29" s="44"/>
      <c r="O29" s="44"/>
      <c r="P29" s="46"/>
      <c r="Q29" s="44"/>
      <c r="R29" s="44"/>
      <c r="S29" s="46"/>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7">
        <f t="shared" si="0"/>
        <v>56638.56</v>
      </c>
      <c r="BB29" s="48">
        <f t="shared" si="1"/>
        <v>56638.56</v>
      </c>
      <c r="BC29" s="43" t="str">
        <f t="shared" si="2"/>
        <v>INR  Fifty Six Thousand Six Hundred &amp; Thirty Eight  and Paise Fifty Six Only</v>
      </c>
      <c r="BD29" s="78">
        <v>357</v>
      </c>
      <c r="BE29" s="78">
        <f t="shared" si="3"/>
        <v>403.84</v>
      </c>
      <c r="BF29" s="78">
        <f t="shared" si="4"/>
        <v>50069.25</v>
      </c>
      <c r="BG29" s="80"/>
      <c r="HQ29" s="15"/>
      <c r="HR29" s="15"/>
      <c r="HS29" s="15"/>
      <c r="HT29" s="15"/>
      <c r="HU29" s="15"/>
    </row>
    <row r="30" spans="1:229" s="14" customFormat="1" ht="118.5" customHeight="1">
      <c r="A30" s="56">
        <v>18</v>
      </c>
      <c r="B30" s="64" t="s">
        <v>193</v>
      </c>
      <c r="C30" s="57" t="s">
        <v>60</v>
      </c>
      <c r="D30" s="65">
        <v>1.78</v>
      </c>
      <c r="E30" s="66" t="s">
        <v>194</v>
      </c>
      <c r="F30" s="67">
        <v>76981.55</v>
      </c>
      <c r="G30" s="68"/>
      <c r="H30" s="61"/>
      <c r="I30" s="60" t="s">
        <v>39</v>
      </c>
      <c r="J30" s="62">
        <f t="shared" si="5"/>
        <v>1</v>
      </c>
      <c r="K30" s="63" t="s">
        <v>64</v>
      </c>
      <c r="L30" s="63" t="s">
        <v>7</v>
      </c>
      <c r="M30" s="45"/>
      <c r="N30" s="44"/>
      <c r="O30" s="44"/>
      <c r="P30" s="46"/>
      <c r="Q30" s="44"/>
      <c r="R30" s="44"/>
      <c r="S30" s="46"/>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7">
        <f t="shared" si="0"/>
        <v>137027.16</v>
      </c>
      <c r="BB30" s="48">
        <f t="shared" si="1"/>
        <v>137027.16</v>
      </c>
      <c r="BC30" s="43" t="str">
        <f t="shared" si="2"/>
        <v>INR  One Lakh Thirty Seven Thousand  &amp;Twenty Seven  and Paise Sixteen Only</v>
      </c>
      <c r="BD30" s="78">
        <v>68053</v>
      </c>
      <c r="BE30" s="78">
        <f t="shared" si="3"/>
        <v>76981.55</v>
      </c>
      <c r="BF30" s="78">
        <f t="shared" si="4"/>
        <v>121134.34</v>
      </c>
      <c r="BG30" s="78"/>
      <c r="HQ30" s="15"/>
      <c r="HR30" s="15"/>
      <c r="HS30" s="15"/>
      <c r="HT30" s="15"/>
      <c r="HU30" s="15"/>
    </row>
    <row r="31" spans="1:229" s="14" customFormat="1" ht="96.75" customHeight="1">
      <c r="A31" s="56">
        <v>19</v>
      </c>
      <c r="B31" s="64" t="s">
        <v>195</v>
      </c>
      <c r="C31" s="57" t="s">
        <v>70</v>
      </c>
      <c r="D31" s="65">
        <v>92.35</v>
      </c>
      <c r="E31" s="66" t="s">
        <v>159</v>
      </c>
      <c r="F31" s="67">
        <v>101.81</v>
      </c>
      <c r="G31" s="68"/>
      <c r="H31" s="61"/>
      <c r="I31" s="60" t="s">
        <v>39</v>
      </c>
      <c r="J31" s="62">
        <f>IF(I31="Less(-)",-1,1)</f>
        <v>1</v>
      </c>
      <c r="K31" s="63" t="s">
        <v>64</v>
      </c>
      <c r="L31" s="63" t="s">
        <v>7</v>
      </c>
      <c r="M31" s="45"/>
      <c r="N31" s="44"/>
      <c r="O31" s="44"/>
      <c r="P31" s="46"/>
      <c r="Q31" s="44"/>
      <c r="R31" s="44"/>
      <c r="S31" s="46"/>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7">
        <f t="shared" si="0"/>
        <v>9402.15</v>
      </c>
      <c r="BB31" s="48">
        <f t="shared" si="1"/>
        <v>9402.15</v>
      </c>
      <c r="BC31" s="43" t="str">
        <f t="shared" si="2"/>
        <v>INR  Nine Thousand Four Hundred &amp; Two  and Paise Fifteen Only</v>
      </c>
      <c r="BD31" s="78">
        <v>90</v>
      </c>
      <c r="BE31" s="78">
        <f t="shared" si="3"/>
        <v>101.81</v>
      </c>
      <c r="BF31" s="78">
        <f t="shared" si="4"/>
        <v>8311.5</v>
      </c>
      <c r="BG31" s="78"/>
      <c r="HQ31" s="15"/>
      <c r="HR31" s="15"/>
      <c r="HS31" s="15"/>
      <c r="HT31" s="15"/>
      <c r="HU31" s="15"/>
    </row>
    <row r="32" spans="1:229" s="14" customFormat="1" ht="108.75" customHeight="1">
      <c r="A32" s="56">
        <v>20</v>
      </c>
      <c r="B32" s="64" t="s">
        <v>196</v>
      </c>
      <c r="C32" s="57" t="s">
        <v>71</v>
      </c>
      <c r="D32" s="65">
        <v>52.23</v>
      </c>
      <c r="E32" s="66" t="s">
        <v>159</v>
      </c>
      <c r="F32" s="67">
        <v>887.99</v>
      </c>
      <c r="G32" s="68"/>
      <c r="H32" s="61"/>
      <c r="I32" s="60" t="s">
        <v>39</v>
      </c>
      <c r="J32" s="62">
        <f t="shared" si="5"/>
        <v>1</v>
      </c>
      <c r="K32" s="63" t="s">
        <v>64</v>
      </c>
      <c r="L32" s="63" t="s">
        <v>7</v>
      </c>
      <c r="M32" s="45"/>
      <c r="N32" s="44"/>
      <c r="O32" s="44"/>
      <c r="P32" s="46"/>
      <c r="Q32" s="44"/>
      <c r="R32" s="44"/>
      <c r="S32" s="46"/>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7">
        <f t="shared" si="0"/>
        <v>46379.72</v>
      </c>
      <c r="BB32" s="48">
        <f t="shared" si="1"/>
        <v>46379.72</v>
      </c>
      <c r="BC32" s="43" t="str">
        <f t="shared" si="2"/>
        <v>INR  Forty Six Thousand Three Hundred &amp; Seventy Nine  and Paise Seventy Two Only</v>
      </c>
      <c r="BD32" s="78">
        <v>785</v>
      </c>
      <c r="BE32" s="78">
        <f t="shared" si="3"/>
        <v>887.99</v>
      </c>
      <c r="BF32" s="78">
        <f t="shared" si="4"/>
        <v>41000.55</v>
      </c>
      <c r="BG32" s="78"/>
      <c r="HQ32" s="15"/>
      <c r="HR32" s="15"/>
      <c r="HS32" s="15"/>
      <c r="HT32" s="15"/>
      <c r="HU32" s="15"/>
    </row>
    <row r="33" spans="1:229" s="14" customFormat="1" ht="87" customHeight="1">
      <c r="A33" s="56">
        <v>21</v>
      </c>
      <c r="B33" s="64" t="s">
        <v>197</v>
      </c>
      <c r="C33" s="57" t="s">
        <v>72</v>
      </c>
      <c r="D33" s="65">
        <v>32.54</v>
      </c>
      <c r="E33" s="66" t="s">
        <v>159</v>
      </c>
      <c r="F33" s="67">
        <v>349.54</v>
      </c>
      <c r="G33" s="68"/>
      <c r="H33" s="61"/>
      <c r="I33" s="60" t="s">
        <v>39</v>
      </c>
      <c r="J33" s="62">
        <f t="shared" si="5"/>
        <v>1</v>
      </c>
      <c r="K33" s="63" t="s">
        <v>64</v>
      </c>
      <c r="L33" s="63" t="s">
        <v>7</v>
      </c>
      <c r="M33" s="45"/>
      <c r="N33" s="44"/>
      <c r="O33" s="44"/>
      <c r="P33" s="46"/>
      <c r="Q33" s="44"/>
      <c r="R33" s="44"/>
      <c r="S33" s="46"/>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7">
        <f t="shared" si="0"/>
        <v>11374.03</v>
      </c>
      <c r="BB33" s="48">
        <f t="shared" si="1"/>
        <v>11374.03</v>
      </c>
      <c r="BC33" s="43" t="str">
        <f t="shared" si="2"/>
        <v>INR  Eleven Thousand Three Hundred &amp; Seventy Four  and Paise Three Only</v>
      </c>
      <c r="BD33" s="78">
        <v>309</v>
      </c>
      <c r="BE33" s="78">
        <f t="shared" si="3"/>
        <v>349.54</v>
      </c>
      <c r="BF33" s="78">
        <f t="shared" si="4"/>
        <v>10054.86</v>
      </c>
      <c r="BG33" s="78"/>
      <c r="HQ33" s="15"/>
      <c r="HR33" s="15"/>
      <c r="HS33" s="15"/>
      <c r="HT33" s="15"/>
      <c r="HU33" s="15"/>
    </row>
    <row r="34" spans="1:229" s="14" customFormat="1" ht="106.5" customHeight="1">
      <c r="A34" s="56">
        <v>22</v>
      </c>
      <c r="B34" s="64" t="s">
        <v>198</v>
      </c>
      <c r="C34" s="57" t="s">
        <v>73</v>
      </c>
      <c r="D34" s="65">
        <v>5.95</v>
      </c>
      <c r="E34" s="66" t="s">
        <v>159</v>
      </c>
      <c r="F34" s="67">
        <v>98.41</v>
      </c>
      <c r="G34" s="68"/>
      <c r="H34" s="61"/>
      <c r="I34" s="60" t="s">
        <v>39</v>
      </c>
      <c r="J34" s="62">
        <f>IF(I34="Less(-)",-1,1)</f>
        <v>1</v>
      </c>
      <c r="K34" s="63" t="s">
        <v>64</v>
      </c>
      <c r="L34" s="63" t="s">
        <v>7</v>
      </c>
      <c r="M34" s="45"/>
      <c r="N34" s="44"/>
      <c r="O34" s="44"/>
      <c r="P34" s="46"/>
      <c r="Q34" s="44"/>
      <c r="R34" s="44"/>
      <c r="S34" s="46"/>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7">
        <f t="shared" si="0"/>
        <v>585.54</v>
      </c>
      <c r="BB34" s="48">
        <f t="shared" si="1"/>
        <v>585.54</v>
      </c>
      <c r="BC34" s="43" t="str">
        <f t="shared" si="2"/>
        <v>INR  Five Hundred &amp; Eighty Five  and Paise Fifty Four Only</v>
      </c>
      <c r="BD34" s="78">
        <v>87</v>
      </c>
      <c r="BE34" s="78">
        <f t="shared" si="3"/>
        <v>98.41</v>
      </c>
      <c r="BF34" s="78">
        <f t="shared" si="4"/>
        <v>517.65</v>
      </c>
      <c r="BG34" s="78"/>
      <c r="HQ34" s="15"/>
      <c r="HR34" s="15"/>
      <c r="HS34" s="15"/>
      <c r="HT34" s="15"/>
      <c r="HU34" s="15"/>
    </row>
    <row r="35" spans="1:229" s="14" customFormat="1" ht="189" customHeight="1">
      <c r="A35" s="56">
        <v>23</v>
      </c>
      <c r="B35" s="64" t="s">
        <v>199</v>
      </c>
      <c r="C35" s="57" t="s">
        <v>74</v>
      </c>
      <c r="D35" s="65">
        <v>85.92</v>
      </c>
      <c r="E35" s="66" t="s">
        <v>159</v>
      </c>
      <c r="F35" s="67">
        <v>304.29</v>
      </c>
      <c r="G35" s="68"/>
      <c r="H35" s="61"/>
      <c r="I35" s="60" t="s">
        <v>39</v>
      </c>
      <c r="J35" s="62">
        <f t="shared" si="5"/>
        <v>1</v>
      </c>
      <c r="K35" s="63" t="s">
        <v>64</v>
      </c>
      <c r="L35" s="63" t="s">
        <v>7</v>
      </c>
      <c r="M35" s="45"/>
      <c r="N35" s="44"/>
      <c r="O35" s="44"/>
      <c r="P35" s="46"/>
      <c r="Q35" s="44"/>
      <c r="R35" s="44"/>
      <c r="S35" s="46"/>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7">
        <f t="shared" si="0"/>
        <v>26144.6</v>
      </c>
      <c r="BB35" s="48">
        <f t="shared" si="1"/>
        <v>26144.6</v>
      </c>
      <c r="BC35" s="43" t="str">
        <f t="shared" si="2"/>
        <v>INR  Twenty Six Thousand One Hundred &amp; Forty Four  and Paise Sixty Only</v>
      </c>
      <c r="BD35" s="78">
        <v>269</v>
      </c>
      <c r="BE35" s="78">
        <f t="shared" si="3"/>
        <v>304.29</v>
      </c>
      <c r="BF35" s="78">
        <f t="shared" si="4"/>
        <v>23112.48</v>
      </c>
      <c r="BG35" s="78"/>
      <c r="HQ35" s="15"/>
      <c r="HR35" s="15"/>
      <c r="HS35" s="15"/>
      <c r="HT35" s="15"/>
      <c r="HU35" s="15"/>
    </row>
    <row r="36" spans="1:229" s="14" customFormat="1" ht="51.75" customHeight="1">
      <c r="A36" s="56">
        <v>24</v>
      </c>
      <c r="B36" s="64" t="s">
        <v>200</v>
      </c>
      <c r="C36" s="57" t="s">
        <v>75</v>
      </c>
      <c r="D36" s="65">
        <v>103.516</v>
      </c>
      <c r="E36" s="66" t="s">
        <v>201</v>
      </c>
      <c r="F36" s="67">
        <v>7.71</v>
      </c>
      <c r="G36" s="68"/>
      <c r="H36" s="61"/>
      <c r="I36" s="60" t="s">
        <v>39</v>
      </c>
      <c r="J36" s="62">
        <f t="shared" si="5"/>
        <v>1</v>
      </c>
      <c r="K36" s="63" t="s">
        <v>64</v>
      </c>
      <c r="L36" s="63" t="s">
        <v>7</v>
      </c>
      <c r="M36" s="45"/>
      <c r="N36" s="44"/>
      <c r="O36" s="44"/>
      <c r="P36" s="46"/>
      <c r="Q36" s="44"/>
      <c r="R36" s="44"/>
      <c r="S36" s="46"/>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7">
        <f t="shared" si="0"/>
        <v>798.11</v>
      </c>
      <c r="BB36" s="48">
        <f t="shared" si="1"/>
        <v>798.11</v>
      </c>
      <c r="BC36" s="43" t="str">
        <f t="shared" si="2"/>
        <v>INR  Seven Hundred &amp; Ninety Eight  and Paise Eleven Only</v>
      </c>
      <c r="BD36" s="78">
        <v>6.82</v>
      </c>
      <c r="BE36" s="78">
        <f t="shared" si="3"/>
        <v>7.71</v>
      </c>
      <c r="BF36" s="78">
        <f t="shared" si="4"/>
        <v>705.98</v>
      </c>
      <c r="BG36" s="78"/>
      <c r="HQ36" s="15"/>
      <c r="HR36" s="15"/>
      <c r="HS36" s="15"/>
      <c r="HT36" s="15"/>
      <c r="HU36" s="15"/>
    </row>
    <row r="37" spans="1:229" s="14" customFormat="1" ht="61.5" customHeight="1">
      <c r="A37" s="56">
        <v>25</v>
      </c>
      <c r="B37" s="64" t="s">
        <v>277</v>
      </c>
      <c r="C37" s="57" t="s">
        <v>76</v>
      </c>
      <c r="D37" s="65">
        <v>2208.3</v>
      </c>
      <c r="E37" s="66" t="s">
        <v>159</v>
      </c>
      <c r="F37" s="67">
        <v>6.26</v>
      </c>
      <c r="G37" s="68"/>
      <c r="H37" s="61"/>
      <c r="I37" s="60" t="s">
        <v>39</v>
      </c>
      <c r="J37" s="62">
        <f t="shared" si="5"/>
        <v>1</v>
      </c>
      <c r="K37" s="63" t="s">
        <v>64</v>
      </c>
      <c r="L37" s="63" t="s">
        <v>7</v>
      </c>
      <c r="M37" s="45"/>
      <c r="N37" s="44"/>
      <c r="O37" s="44"/>
      <c r="P37" s="46"/>
      <c r="Q37" s="44"/>
      <c r="R37" s="44"/>
      <c r="S37" s="46"/>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7">
        <f t="shared" si="0"/>
        <v>13823.96</v>
      </c>
      <c r="BB37" s="48">
        <f t="shared" si="1"/>
        <v>13823.96</v>
      </c>
      <c r="BC37" s="43" t="str">
        <f t="shared" si="2"/>
        <v>INR  Thirteen Thousand Eight Hundred &amp; Twenty Three  and Paise Ninety Six Only</v>
      </c>
      <c r="BD37" s="78">
        <v>5.53</v>
      </c>
      <c r="BE37" s="78">
        <f t="shared" si="3"/>
        <v>6.26</v>
      </c>
      <c r="BF37" s="78">
        <f t="shared" si="4"/>
        <v>12211.9</v>
      </c>
      <c r="BG37" s="78"/>
      <c r="HQ37" s="15"/>
      <c r="HR37" s="15"/>
      <c r="HS37" s="15"/>
      <c r="HT37" s="15"/>
      <c r="HU37" s="15"/>
    </row>
    <row r="38" spans="1:229" s="14" customFormat="1" ht="180" customHeight="1">
      <c r="A38" s="56">
        <v>26</v>
      </c>
      <c r="B38" s="64" t="s">
        <v>202</v>
      </c>
      <c r="C38" s="57" t="s">
        <v>77</v>
      </c>
      <c r="D38" s="65">
        <v>185</v>
      </c>
      <c r="E38" s="66" t="s">
        <v>159</v>
      </c>
      <c r="F38" s="67">
        <v>831.43</v>
      </c>
      <c r="G38" s="68"/>
      <c r="H38" s="61"/>
      <c r="I38" s="60" t="s">
        <v>39</v>
      </c>
      <c r="J38" s="62">
        <f t="shared" si="5"/>
        <v>1</v>
      </c>
      <c r="K38" s="63" t="s">
        <v>64</v>
      </c>
      <c r="L38" s="63" t="s">
        <v>7</v>
      </c>
      <c r="M38" s="45"/>
      <c r="N38" s="44"/>
      <c r="O38" s="44"/>
      <c r="P38" s="46"/>
      <c r="Q38" s="44"/>
      <c r="R38" s="44"/>
      <c r="S38" s="46"/>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7">
        <f t="shared" si="0"/>
        <v>153814.55</v>
      </c>
      <c r="BB38" s="48">
        <f t="shared" si="1"/>
        <v>153814.55</v>
      </c>
      <c r="BC38" s="43" t="str">
        <f t="shared" si="2"/>
        <v>INR  One Lakh Fifty Three Thousand Eight Hundred &amp; Fourteen  and Paise Fifty Five Only</v>
      </c>
      <c r="BD38" s="78">
        <v>735</v>
      </c>
      <c r="BE38" s="78">
        <f t="shared" si="3"/>
        <v>831.43</v>
      </c>
      <c r="BF38" s="78">
        <f t="shared" si="4"/>
        <v>135975</v>
      </c>
      <c r="BG38" s="78"/>
      <c r="HQ38" s="15"/>
      <c r="HR38" s="15"/>
      <c r="HS38" s="15"/>
      <c r="HT38" s="15"/>
      <c r="HU38" s="15"/>
    </row>
    <row r="39" spans="1:229" s="14" customFormat="1" ht="178.5" customHeight="1">
      <c r="A39" s="56">
        <v>27</v>
      </c>
      <c r="B39" s="64" t="s">
        <v>203</v>
      </c>
      <c r="C39" s="57" t="s">
        <v>78</v>
      </c>
      <c r="D39" s="65">
        <v>275</v>
      </c>
      <c r="E39" s="66" t="s">
        <v>159</v>
      </c>
      <c r="F39" s="67">
        <v>838.22</v>
      </c>
      <c r="G39" s="68"/>
      <c r="H39" s="61"/>
      <c r="I39" s="60" t="s">
        <v>39</v>
      </c>
      <c r="J39" s="62">
        <f>IF(I39="Less(-)",-1,1)</f>
        <v>1</v>
      </c>
      <c r="K39" s="63" t="s">
        <v>64</v>
      </c>
      <c r="L39" s="63" t="s">
        <v>7</v>
      </c>
      <c r="M39" s="45"/>
      <c r="N39" s="44"/>
      <c r="O39" s="44"/>
      <c r="P39" s="46"/>
      <c r="Q39" s="44"/>
      <c r="R39" s="44"/>
      <c r="S39" s="46"/>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7">
        <f t="shared" si="0"/>
        <v>230510.5</v>
      </c>
      <c r="BB39" s="48">
        <f t="shared" si="1"/>
        <v>230510.5</v>
      </c>
      <c r="BC39" s="43" t="str">
        <f t="shared" si="2"/>
        <v>INR  Two Lakh Thirty Thousand Five Hundred &amp; Ten  and Paise Fifty Only</v>
      </c>
      <c r="BD39" s="78">
        <v>741</v>
      </c>
      <c r="BE39" s="78">
        <f t="shared" si="3"/>
        <v>838.22</v>
      </c>
      <c r="BF39" s="78">
        <f t="shared" si="4"/>
        <v>203775</v>
      </c>
      <c r="BG39" s="78"/>
      <c r="HQ39" s="15"/>
      <c r="HR39" s="15"/>
      <c r="HS39" s="15"/>
      <c r="HT39" s="15"/>
      <c r="HU39" s="15"/>
    </row>
    <row r="40" spans="1:229" s="14" customFormat="1" ht="296.25" customHeight="1">
      <c r="A40" s="56">
        <v>28</v>
      </c>
      <c r="B40" s="64" t="s">
        <v>204</v>
      </c>
      <c r="C40" s="57" t="s">
        <v>79</v>
      </c>
      <c r="D40" s="65">
        <v>2.45</v>
      </c>
      <c r="E40" s="66" t="s">
        <v>194</v>
      </c>
      <c r="F40" s="67">
        <v>82522.17</v>
      </c>
      <c r="G40" s="68"/>
      <c r="H40" s="61"/>
      <c r="I40" s="60" t="s">
        <v>39</v>
      </c>
      <c r="J40" s="62">
        <f t="shared" si="5"/>
        <v>1</v>
      </c>
      <c r="K40" s="63" t="s">
        <v>64</v>
      </c>
      <c r="L40" s="63" t="s">
        <v>7</v>
      </c>
      <c r="M40" s="45"/>
      <c r="N40" s="44"/>
      <c r="O40" s="44"/>
      <c r="P40" s="46"/>
      <c r="Q40" s="44"/>
      <c r="R40" s="44"/>
      <c r="S40" s="46"/>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7">
        <f t="shared" si="0"/>
        <v>202179.32</v>
      </c>
      <c r="BB40" s="48">
        <f t="shared" si="1"/>
        <v>202179.32</v>
      </c>
      <c r="BC40" s="43" t="str">
        <f t="shared" si="2"/>
        <v>INR  Two Lakh Two Thousand One Hundred &amp; Seventy Nine  and Paise Thirty Two Only</v>
      </c>
      <c r="BD40" s="78">
        <v>72951</v>
      </c>
      <c r="BE40" s="78">
        <f t="shared" si="3"/>
        <v>82522.17</v>
      </c>
      <c r="BF40" s="78">
        <f t="shared" si="4"/>
        <v>178729.95</v>
      </c>
      <c r="BG40" s="78"/>
      <c r="HQ40" s="15"/>
      <c r="HR40" s="15"/>
      <c r="HS40" s="15"/>
      <c r="HT40" s="15"/>
      <c r="HU40" s="15"/>
    </row>
    <row r="41" spans="1:229" s="14" customFormat="1" ht="120.75" customHeight="1">
      <c r="A41" s="56">
        <v>29</v>
      </c>
      <c r="B41" s="64" t="s">
        <v>280</v>
      </c>
      <c r="C41" s="57" t="s">
        <v>80</v>
      </c>
      <c r="D41" s="65">
        <v>650</v>
      </c>
      <c r="E41" s="66" t="s">
        <v>205</v>
      </c>
      <c r="F41" s="67">
        <v>911.75</v>
      </c>
      <c r="G41" s="68"/>
      <c r="H41" s="61"/>
      <c r="I41" s="60" t="s">
        <v>39</v>
      </c>
      <c r="J41" s="62">
        <f t="shared" si="5"/>
        <v>1</v>
      </c>
      <c r="K41" s="63" t="s">
        <v>64</v>
      </c>
      <c r="L41" s="63" t="s">
        <v>7</v>
      </c>
      <c r="M41" s="45"/>
      <c r="N41" s="44"/>
      <c r="O41" s="44"/>
      <c r="P41" s="46"/>
      <c r="Q41" s="44"/>
      <c r="R41" s="44"/>
      <c r="S41" s="46"/>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7">
        <f t="shared" si="0"/>
        <v>592637.5</v>
      </c>
      <c r="BB41" s="48">
        <f t="shared" si="1"/>
        <v>592637.5</v>
      </c>
      <c r="BC41" s="43" t="str">
        <f t="shared" si="2"/>
        <v>INR  Five Lakh Ninety Two Thousand Six Hundred &amp; Thirty Seven  and Paise Fifty Only</v>
      </c>
      <c r="BD41" s="78">
        <v>806</v>
      </c>
      <c r="BE41" s="78">
        <f t="shared" si="3"/>
        <v>911.75</v>
      </c>
      <c r="BF41" s="78">
        <f t="shared" si="4"/>
        <v>523900</v>
      </c>
      <c r="BG41" s="78"/>
      <c r="HQ41" s="15"/>
      <c r="HR41" s="15"/>
      <c r="HS41" s="15"/>
      <c r="HT41" s="15"/>
      <c r="HU41" s="15"/>
    </row>
    <row r="42" spans="1:229" s="14" customFormat="1" ht="63.75" customHeight="1">
      <c r="A42" s="56">
        <v>30</v>
      </c>
      <c r="B42" s="64" t="s">
        <v>206</v>
      </c>
      <c r="C42" s="57" t="s">
        <v>81</v>
      </c>
      <c r="D42" s="65">
        <v>250.32</v>
      </c>
      <c r="E42" s="66" t="s">
        <v>207</v>
      </c>
      <c r="F42" s="67">
        <v>670.8</v>
      </c>
      <c r="G42" s="68"/>
      <c r="H42" s="61"/>
      <c r="I42" s="60" t="s">
        <v>39</v>
      </c>
      <c r="J42" s="62">
        <f>IF(I42="Less(-)",-1,1)</f>
        <v>1</v>
      </c>
      <c r="K42" s="63" t="s">
        <v>64</v>
      </c>
      <c r="L42" s="63" t="s">
        <v>7</v>
      </c>
      <c r="M42" s="45"/>
      <c r="N42" s="44"/>
      <c r="O42" s="44"/>
      <c r="P42" s="46"/>
      <c r="Q42" s="44"/>
      <c r="R42" s="44"/>
      <c r="S42" s="46"/>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7">
        <f t="shared" si="0"/>
        <v>167914.66</v>
      </c>
      <c r="BB42" s="48">
        <f t="shared" si="1"/>
        <v>167914.66</v>
      </c>
      <c r="BC42" s="43" t="str">
        <f t="shared" si="2"/>
        <v>INR  One Lakh Sixty Seven Thousand Nine Hundred &amp; Fourteen  and Paise Sixty Six Only</v>
      </c>
      <c r="BD42" s="78">
        <v>593</v>
      </c>
      <c r="BE42" s="78">
        <f t="shared" si="3"/>
        <v>670.8</v>
      </c>
      <c r="BF42" s="78">
        <f t="shared" si="4"/>
        <v>148439.76</v>
      </c>
      <c r="BG42" s="78"/>
      <c r="HQ42" s="15"/>
      <c r="HR42" s="15"/>
      <c r="HS42" s="15"/>
      <c r="HT42" s="15"/>
      <c r="HU42" s="15"/>
    </row>
    <row r="43" spans="1:229" s="14" customFormat="1" ht="75.75" customHeight="1">
      <c r="A43" s="56">
        <v>31</v>
      </c>
      <c r="B43" s="64" t="s">
        <v>208</v>
      </c>
      <c r="C43" s="57" t="s">
        <v>82</v>
      </c>
      <c r="D43" s="65">
        <v>600</v>
      </c>
      <c r="E43" s="66" t="s">
        <v>207</v>
      </c>
      <c r="F43" s="67">
        <v>454.74</v>
      </c>
      <c r="G43" s="68"/>
      <c r="H43" s="61"/>
      <c r="I43" s="60" t="s">
        <v>39</v>
      </c>
      <c r="J43" s="62">
        <f>IF(I43="Less(-)",-1,1)</f>
        <v>1</v>
      </c>
      <c r="K43" s="63" t="s">
        <v>64</v>
      </c>
      <c r="L43" s="63" t="s">
        <v>7</v>
      </c>
      <c r="M43" s="45"/>
      <c r="N43" s="44"/>
      <c r="O43" s="44"/>
      <c r="P43" s="46"/>
      <c r="Q43" s="44"/>
      <c r="R43" s="44"/>
      <c r="S43" s="46"/>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7">
        <f t="shared" si="0"/>
        <v>272844</v>
      </c>
      <c r="BB43" s="48">
        <f t="shared" si="1"/>
        <v>272844</v>
      </c>
      <c r="BC43" s="43" t="str">
        <f t="shared" si="2"/>
        <v>INR  Two Lakh Seventy Two Thousand Eight Hundred &amp; Forty Four  Only</v>
      </c>
      <c r="BD43" s="78">
        <v>402</v>
      </c>
      <c r="BE43" s="78">
        <f t="shared" si="3"/>
        <v>454.74</v>
      </c>
      <c r="BF43" s="78">
        <f t="shared" si="4"/>
        <v>241200</v>
      </c>
      <c r="BG43" s="78"/>
      <c r="HQ43" s="15"/>
      <c r="HR43" s="15"/>
      <c r="HS43" s="15"/>
      <c r="HT43" s="15"/>
      <c r="HU43" s="15"/>
    </row>
    <row r="44" spans="1:229" s="14" customFormat="1" ht="103.5" customHeight="1">
      <c r="A44" s="56">
        <v>32</v>
      </c>
      <c r="B44" s="64" t="s">
        <v>209</v>
      </c>
      <c r="C44" s="57" t="s">
        <v>83</v>
      </c>
      <c r="D44" s="65">
        <v>445.25</v>
      </c>
      <c r="E44" s="66" t="s">
        <v>159</v>
      </c>
      <c r="F44" s="67">
        <v>117.64</v>
      </c>
      <c r="G44" s="68"/>
      <c r="H44" s="61"/>
      <c r="I44" s="60" t="s">
        <v>39</v>
      </c>
      <c r="J44" s="62">
        <f t="shared" si="5"/>
        <v>1</v>
      </c>
      <c r="K44" s="63" t="s">
        <v>64</v>
      </c>
      <c r="L44" s="63" t="s">
        <v>7</v>
      </c>
      <c r="M44" s="45"/>
      <c r="N44" s="44"/>
      <c r="O44" s="44"/>
      <c r="P44" s="46"/>
      <c r="Q44" s="44"/>
      <c r="R44" s="44"/>
      <c r="S44" s="46"/>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7">
        <f t="shared" si="0"/>
        <v>52379.21</v>
      </c>
      <c r="BB44" s="48">
        <f t="shared" si="1"/>
        <v>52379.21</v>
      </c>
      <c r="BC44" s="43" t="str">
        <f t="shared" si="2"/>
        <v>INR  Fifty Two Thousand Three Hundred &amp; Seventy Nine  and Paise Twenty One Only</v>
      </c>
      <c r="BD44" s="78">
        <v>104</v>
      </c>
      <c r="BE44" s="78">
        <f t="shared" si="3"/>
        <v>117.64</v>
      </c>
      <c r="BF44" s="78">
        <f t="shared" si="4"/>
        <v>46306</v>
      </c>
      <c r="BG44" s="78"/>
      <c r="HQ44" s="15"/>
      <c r="HR44" s="15"/>
      <c r="HS44" s="15"/>
      <c r="HT44" s="15"/>
      <c r="HU44" s="15"/>
    </row>
    <row r="45" spans="1:229" s="14" customFormat="1" ht="62.25" customHeight="1">
      <c r="A45" s="56">
        <v>33</v>
      </c>
      <c r="B45" s="64" t="s">
        <v>281</v>
      </c>
      <c r="C45" s="57" t="s">
        <v>84</v>
      </c>
      <c r="D45" s="65">
        <v>268</v>
      </c>
      <c r="E45" s="66" t="s">
        <v>161</v>
      </c>
      <c r="F45" s="67">
        <v>33.94</v>
      </c>
      <c r="G45" s="68"/>
      <c r="H45" s="61"/>
      <c r="I45" s="60" t="s">
        <v>39</v>
      </c>
      <c r="J45" s="62">
        <f>IF(I45="Less(-)",-1,1)</f>
        <v>1</v>
      </c>
      <c r="K45" s="63" t="s">
        <v>64</v>
      </c>
      <c r="L45" s="63" t="s">
        <v>7</v>
      </c>
      <c r="M45" s="45"/>
      <c r="N45" s="44"/>
      <c r="O45" s="44"/>
      <c r="P45" s="46"/>
      <c r="Q45" s="44"/>
      <c r="R45" s="44"/>
      <c r="S45" s="46"/>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7">
        <f t="shared" si="0"/>
        <v>9095.92</v>
      </c>
      <c r="BB45" s="48">
        <f t="shared" si="1"/>
        <v>9095.92</v>
      </c>
      <c r="BC45" s="43" t="str">
        <f t="shared" si="2"/>
        <v>INR  Nine Thousand  &amp;Ninety Five  and Paise Ninety Two Only</v>
      </c>
      <c r="BD45" s="78">
        <v>30</v>
      </c>
      <c r="BE45" s="78">
        <f t="shared" si="3"/>
        <v>33.94</v>
      </c>
      <c r="BF45" s="78">
        <f t="shared" si="4"/>
        <v>8040</v>
      </c>
      <c r="BG45" s="78"/>
      <c r="HQ45" s="15"/>
      <c r="HR45" s="15"/>
      <c r="HS45" s="15"/>
      <c r="HT45" s="15"/>
      <c r="HU45" s="15"/>
    </row>
    <row r="46" spans="1:229" s="14" customFormat="1" ht="51" customHeight="1">
      <c r="A46" s="56">
        <v>34</v>
      </c>
      <c r="B46" s="64" t="s">
        <v>210</v>
      </c>
      <c r="C46" s="57" t="s">
        <v>85</v>
      </c>
      <c r="D46" s="65">
        <v>258</v>
      </c>
      <c r="E46" s="66" t="s">
        <v>161</v>
      </c>
      <c r="F46" s="67">
        <v>18.1</v>
      </c>
      <c r="G46" s="68"/>
      <c r="H46" s="61"/>
      <c r="I46" s="60" t="s">
        <v>39</v>
      </c>
      <c r="J46" s="62">
        <f t="shared" si="5"/>
        <v>1</v>
      </c>
      <c r="K46" s="63" t="s">
        <v>64</v>
      </c>
      <c r="L46" s="63" t="s">
        <v>7</v>
      </c>
      <c r="M46" s="45"/>
      <c r="N46" s="44"/>
      <c r="O46" s="44"/>
      <c r="P46" s="46"/>
      <c r="Q46" s="44"/>
      <c r="R46" s="44"/>
      <c r="S46" s="46"/>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7">
        <f t="shared" si="0"/>
        <v>4669.8</v>
      </c>
      <c r="BB46" s="48">
        <f t="shared" si="1"/>
        <v>4669.8</v>
      </c>
      <c r="BC46" s="43" t="str">
        <f t="shared" si="2"/>
        <v>INR  Four Thousand Six Hundred &amp; Sixty Nine  and Paise Eighty Only</v>
      </c>
      <c r="BD46" s="78">
        <v>16</v>
      </c>
      <c r="BE46" s="78">
        <f t="shared" si="3"/>
        <v>18.1</v>
      </c>
      <c r="BF46" s="78">
        <f t="shared" si="4"/>
        <v>4128</v>
      </c>
      <c r="BG46" s="78"/>
      <c r="HQ46" s="15"/>
      <c r="HR46" s="15"/>
      <c r="HS46" s="15"/>
      <c r="HT46" s="15"/>
      <c r="HU46" s="15"/>
    </row>
    <row r="47" spans="1:229" s="14" customFormat="1" ht="36" customHeight="1">
      <c r="A47" s="56">
        <v>35</v>
      </c>
      <c r="B47" s="64" t="s">
        <v>211</v>
      </c>
      <c r="C47" s="57" t="s">
        <v>86</v>
      </c>
      <c r="D47" s="65">
        <v>221</v>
      </c>
      <c r="E47" s="66" t="s">
        <v>282</v>
      </c>
      <c r="F47" s="67">
        <v>10.18</v>
      </c>
      <c r="G47" s="68"/>
      <c r="H47" s="61"/>
      <c r="I47" s="60" t="s">
        <v>39</v>
      </c>
      <c r="J47" s="62">
        <f t="shared" si="5"/>
        <v>1</v>
      </c>
      <c r="K47" s="63" t="s">
        <v>64</v>
      </c>
      <c r="L47" s="63" t="s">
        <v>7</v>
      </c>
      <c r="M47" s="45"/>
      <c r="N47" s="44"/>
      <c r="O47" s="44"/>
      <c r="P47" s="46"/>
      <c r="Q47" s="44"/>
      <c r="R47" s="44"/>
      <c r="S47" s="46"/>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7">
        <f t="shared" si="0"/>
        <v>2249.78</v>
      </c>
      <c r="BB47" s="48">
        <f t="shared" si="1"/>
        <v>2249.78</v>
      </c>
      <c r="BC47" s="43" t="str">
        <f t="shared" si="2"/>
        <v>INR  Two Thousand Two Hundred &amp; Forty Nine  and Paise Seventy Eight Only</v>
      </c>
      <c r="BD47" s="78">
        <v>9</v>
      </c>
      <c r="BE47" s="78">
        <f t="shared" si="3"/>
        <v>10.18</v>
      </c>
      <c r="BF47" s="78">
        <f t="shared" si="4"/>
        <v>1989</v>
      </c>
      <c r="BG47" s="78"/>
      <c r="HQ47" s="15"/>
      <c r="HR47" s="15"/>
      <c r="HS47" s="15"/>
      <c r="HT47" s="15"/>
      <c r="HU47" s="15"/>
    </row>
    <row r="48" spans="1:229" s="14" customFormat="1" ht="64.5" customHeight="1">
      <c r="A48" s="56">
        <v>36</v>
      </c>
      <c r="B48" s="64" t="s">
        <v>212</v>
      </c>
      <c r="C48" s="57" t="s">
        <v>87</v>
      </c>
      <c r="D48" s="65">
        <v>91</v>
      </c>
      <c r="E48" s="66" t="s">
        <v>161</v>
      </c>
      <c r="F48" s="67">
        <v>111.99</v>
      </c>
      <c r="G48" s="68"/>
      <c r="H48" s="61"/>
      <c r="I48" s="60" t="s">
        <v>39</v>
      </c>
      <c r="J48" s="62">
        <f t="shared" si="5"/>
        <v>1</v>
      </c>
      <c r="K48" s="63" t="s">
        <v>64</v>
      </c>
      <c r="L48" s="63" t="s">
        <v>7</v>
      </c>
      <c r="M48" s="45"/>
      <c r="N48" s="44"/>
      <c r="O48" s="44"/>
      <c r="P48" s="46"/>
      <c r="Q48" s="44"/>
      <c r="R48" s="44"/>
      <c r="S48" s="46"/>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7">
        <f t="shared" si="0"/>
        <v>10191.09</v>
      </c>
      <c r="BB48" s="48">
        <f t="shared" si="1"/>
        <v>10191.09</v>
      </c>
      <c r="BC48" s="43" t="str">
        <f t="shared" si="2"/>
        <v>INR  Ten Thousand One Hundred &amp; Ninety One  and Paise Nine Only</v>
      </c>
      <c r="BD48" s="78">
        <v>99</v>
      </c>
      <c r="BE48" s="78">
        <f t="shared" si="3"/>
        <v>111.99</v>
      </c>
      <c r="BF48" s="78">
        <f t="shared" si="4"/>
        <v>9009</v>
      </c>
      <c r="BG48" s="78"/>
      <c r="HQ48" s="15"/>
      <c r="HR48" s="15"/>
      <c r="HS48" s="15"/>
      <c r="HT48" s="15"/>
      <c r="HU48" s="15"/>
    </row>
    <row r="49" spans="1:229" s="14" customFormat="1" ht="78.75" customHeight="1">
      <c r="A49" s="56">
        <v>37</v>
      </c>
      <c r="B49" s="64" t="s">
        <v>213</v>
      </c>
      <c r="C49" s="57" t="s">
        <v>88</v>
      </c>
      <c r="D49" s="65">
        <v>85.761</v>
      </c>
      <c r="E49" s="66" t="s">
        <v>159</v>
      </c>
      <c r="F49" s="67">
        <v>134.61</v>
      </c>
      <c r="G49" s="68"/>
      <c r="H49" s="61"/>
      <c r="I49" s="60" t="s">
        <v>39</v>
      </c>
      <c r="J49" s="62">
        <f>IF(I49="Less(-)",-1,1)</f>
        <v>1</v>
      </c>
      <c r="K49" s="63" t="s">
        <v>64</v>
      </c>
      <c r="L49" s="63" t="s">
        <v>7</v>
      </c>
      <c r="M49" s="45"/>
      <c r="N49" s="44"/>
      <c r="O49" s="44"/>
      <c r="P49" s="46"/>
      <c r="Q49" s="44"/>
      <c r="R49" s="44"/>
      <c r="S49" s="46"/>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7">
        <f t="shared" si="0"/>
        <v>11544.29</v>
      </c>
      <c r="BB49" s="48">
        <f t="shared" si="1"/>
        <v>11544.29</v>
      </c>
      <c r="BC49" s="43" t="str">
        <f t="shared" si="2"/>
        <v>INR  Eleven Thousand Five Hundred &amp; Forty Four  and Paise Twenty Nine Only</v>
      </c>
      <c r="BD49" s="78">
        <v>119</v>
      </c>
      <c r="BE49" s="78">
        <f t="shared" si="3"/>
        <v>134.61</v>
      </c>
      <c r="BF49" s="78">
        <f t="shared" si="4"/>
        <v>10205.56</v>
      </c>
      <c r="BG49" s="78"/>
      <c r="HQ49" s="15"/>
      <c r="HR49" s="15"/>
      <c r="HS49" s="15"/>
      <c r="HT49" s="15"/>
      <c r="HU49" s="15"/>
    </row>
    <row r="50" spans="1:229" s="14" customFormat="1" ht="76.5" customHeight="1">
      <c r="A50" s="56">
        <v>38</v>
      </c>
      <c r="B50" s="64" t="s">
        <v>214</v>
      </c>
      <c r="C50" s="57" t="s">
        <v>89</v>
      </c>
      <c r="D50" s="65">
        <v>20.006</v>
      </c>
      <c r="E50" s="66" t="s">
        <v>159</v>
      </c>
      <c r="F50" s="67">
        <v>165.16</v>
      </c>
      <c r="G50" s="68"/>
      <c r="H50" s="61"/>
      <c r="I50" s="60" t="s">
        <v>39</v>
      </c>
      <c r="J50" s="62">
        <f>IF(I50="Less(-)",-1,1)</f>
        <v>1</v>
      </c>
      <c r="K50" s="63" t="s">
        <v>64</v>
      </c>
      <c r="L50" s="63" t="s">
        <v>7</v>
      </c>
      <c r="M50" s="45"/>
      <c r="N50" s="44"/>
      <c r="O50" s="44"/>
      <c r="P50" s="46"/>
      <c r="Q50" s="44"/>
      <c r="R50" s="44"/>
      <c r="S50" s="46"/>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7">
        <f t="shared" si="0"/>
        <v>3304.19</v>
      </c>
      <c r="BB50" s="48">
        <f t="shared" si="1"/>
        <v>3304.19</v>
      </c>
      <c r="BC50" s="43" t="str">
        <f t="shared" si="2"/>
        <v>INR  Three Thousand Three Hundred &amp; Four  and Paise Nineteen Only</v>
      </c>
      <c r="BD50" s="78">
        <v>146</v>
      </c>
      <c r="BE50" s="78">
        <f t="shared" si="3"/>
        <v>165.16</v>
      </c>
      <c r="BF50" s="78">
        <f t="shared" si="4"/>
        <v>2920.88</v>
      </c>
      <c r="BG50" s="78"/>
      <c r="HQ50" s="15"/>
      <c r="HR50" s="15"/>
      <c r="HS50" s="15"/>
      <c r="HT50" s="15"/>
      <c r="HU50" s="15"/>
    </row>
    <row r="51" spans="1:229" s="14" customFormat="1" ht="88.5" customHeight="1">
      <c r="A51" s="56">
        <v>39</v>
      </c>
      <c r="B51" s="64" t="s">
        <v>215</v>
      </c>
      <c r="C51" s="57" t="s">
        <v>90</v>
      </c>
      <c r="D51" s="65">
        <v>65.23</v>
      </c>
      <c r="E51" s="66" t="s">
        <v>159</v>
      </c>
      <c r="F51" s="67">
        <v>142.53</v>
      </c>
      <c r="G51" s="68"/>
      <c r="H51" s="61"/>
      <c r="I51" s="60" t="s">
        <v>39</v>
      </c>
      <c r="J51" s="62">
        <f>IF(I51="Less(-)",-1,1)</f>
        <v>1</v>
      </c>
      <c r="K51" s="63" t="s">
        <v>64</v>
      </c>
      <c r="L51" s="63" t="s">
        <v>7</v>
      </c>
      <c r="M51" s="45"/>
      <c r="N51" s="44"/>
      <c r="O51" s="44"/>
      <c r="P51" s="46"/>
      <c r="Q51" s="44"/>
      <c r="R51" s="44"/>
      <c r="S51" s="46"/>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7">
        <f t="shared" si="0"/>
        <v>9297.23</v>
      </c>
      <c r="BB51" s="48">
        <f t="shared" si="1"/>
        <v>9297.23</v>
      </c>
      <c r="BC51" s="43" t="str">
        <f t="shared" si="2"/>
        <v>INR  Nine Thousand Two Hundred &amp; Ninety Seven  and Paise Twenty Three Only</v>
      </c>
      <c r="BD51" s="78">
        <v>126</v>
      </c>
      <c r="BE51" s="78">
        <f t="shared" si="3"/>
        <v>142.53</v>
      </c>
      <c r="BF51" s="78">
        <f t="shared" si="4"/>
        <v>8218.98</v>
      </c>
      <c r="BG51" s="78"/>
      <c r="HQ51" s="15"/>
      <c r="HR51" s="15"/>
      <c r="HS51" s="15"/>
      <c r="HT51" s="15"/>
      <c r="HU51" s="15"/>
    </row>
    <row r="52" spans="1:229" s="14" customFormat="1" ht="74.25" customHeight="1">
      <c r="A52" s="56">
        <v>40</v>
      </c>
      <c r="B52" s="64" t="s">
        <v>216</v>
      </c>
      <c r="C52" s="57" t="s">
        <v>91</v>
      </c>
      <c r="D52" s="65">
        <v>1.58</v>
      </c>
      <c r="E52" s="66" t="s">
        <v>175</v>
      </c>
      <c r="F52" s="67">
        <v>82525.56</v>
      </c>
      <c r="G52" s="68"/>
      <c r="H52" s="61"/>
      <c r="I52" s="60" t="s">
        <v>39</v>
      </c>
      <c r="J52" s="62">
        <f t="shared" si="5"/>
        <v>1</v>
      </c>
      <c r="K52" s="63" t="s">
        <v>64</v>
      </c>
      <c r="L52" s="63" t="s">
        <v>7</v>
      </c>
      <c r="M52" s="45"/>
      <c r="N52" s="44"/>
      <c r="O52" s="44"/>
      <c r="P52" s="46"/>
      <c r="Q52" s="44"/>
      <c r="R52" s="44"/>
      <c r="S52" s="46"/>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7">
        <f t="shared" si="0"/>
        <v>130390.38</v>
      </c>
      <c r="BB52" s="48">
        <f t="shared" si="1"/>
        <v>130390.38</v>
      </c>
      <c r="BC52" s="43" t="str">
        <f t="shared" si="2"/>
        <v>INR  One Lakh Thirty Thousand Three Hundred &amp; Ninety  and Paise Thirty Eight Only</v>
      </c>
      <c r="BD52" s="78">
        <v>72954</v>
      </c>
      <c r="BE52" s="78">
        <f t="shared" si="3"/>
        <v>82525.56</v>
      </c>
      <c r="BF52" s="78">
        <f t="shared" si="4"/>
        <v>115267.32</v>
      </c>
      <c r="BG52" s="78"/>
      <c r="HQ52" s="15"/>
      <c r="HR52" s="15"/>
      <c r="HS52" s="15"/>
      <c r="HT52" s="15"/>
      <c r="HU52" s="15"/>
    </row>
    <row r="53" spans="1:229" s="14" customFormat="1" ht="144.75" customHeight="1">
      <c r="A53" s="56">
        <v>41</v>
      </c>
      <c r="B53" s="64" t="s">
        <v>217</v>
      </c>
      <c r="C53" s="57" t="s">
        <v>92</v>
      </c>
      <c r="D53" s="65">
        <v>52.32</v>
      </c>
      <c r="E53" s="66" t="s">
        <v>159</v>
      </c>
      <c r="F53" s="67">
        <v>4166.21</v>
      </c>
      <c r="G53" s="68"/>
      <c r="H53" s="61"/>
      <c r="I53" s="60" t="s">
        <v>39</v>
      </c>
      <c r="J53" s="62">
        <f t="shared" si="5"/>
        <v>1</v>
      </c>
      <c r="K53" s="63" t="s">
        <v>64</v>
      </c>
      <c r="L53" s="63" t="s">
        <v>7</v>
      </c>
      <c r="M53" s="45"/>
      <c r="N53" s="44"/>
      <c r="O53" s="44"/>
      <c r="P53" s="46"/>
      <c r="Q53" s="44"/>
      <c r="R53" s="44"/>
      <c r="S53" s="46"/>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7">
        <f t="shared" si="0"/>
        <v>217976.11</v>
      </c>
      <c r="BB53" s="48">
        <f t="shared" si="1"/>
        <v>217976.11</v>
      </c>
      <c r="BC53" s="43" t="str">
        <f t="shared" si="2"/>
        <v>INR  Two Lakh Seventeen Thousand Nine Hundred &amp; Seventy Six  and Paise Eleven Only</v>
      </c>
      <c r="BD53" s="78">
        <v>3683</v>
      </c>
      <c r="BE53" s="78">
        <f t="shared" si="3"/>
        <v>4166.21</v>
      </c>
      <c r="BF53" s="78">
        <f t="shared" si="4"/>
        <v>192694.56</v>
      </c>
      <c r="BG53" s="78"/>
      <c r="HQ53" s="15"/>
      <c r="HR53" s="15"/>
      <c r="HS53" s="15"/>
      <c r="HT53" s="15"/>
      <c r="HU53" s="15"/>
    </row>
    <row r="54" spans="1:229" s="14" customFormat="1" ht="48.75" customHeight="1">
      <c r="A54" s="56">
        <v>42</v>
      </c>
      <c r="B54" s="64" t="s">
        <v>218</v>
      </c>
      <c r="C54" s="57" t="s">
        <v>93</v>
      </c>
      <c r="D54" s="65">
        <v>702.53</v>
      </c>
      <c r="E54" s="66" t="s">
        <v>159</v>
      </c>
      <c r="F54" s="67">
        <v>23.76</v>
      </c>
      <c r="G54" s="68"/>
      <c r="H54" s="61"/>
      <c r="I54" s="60" t="s">
        <v>39</v>
      </c>
      <c r="J54" s="62">
        <f>IF(I54="Less(-)",-1,1)</f>
        <v>1</v>
      </c>
      <c r="K54" s="63" t="s">
        <v>64</v>
      </c>
      <c r="L54" s="63" t="s">
        <v>7</v>
      </c>
      <c r="M54" s="45"/>
      <c r="N54" s="44"/>
      <c r="O54" s="44"/>
      <c r="P54" s="46"/>
      <c r="Q54" s="44"/>
      <c r="R54" s="44"/>
      <c r="S54" s="46"/>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7">
        <f t="shared" si="0"/>
        <v>16692.11</v>
      </c>
      <c r="BB54" s="48">
        <f t="shared" si="1"/>
        <v>16692.11</v>
      </c>
      <c r="BC54" s="43" t="str">
        <f t="shared" si="2"/>
        <v>INR  Sixteen Thousand Six Hundred &amp; Ninety Two  and Paise Eleven Only</v>
      </c>
      <c r="BD54" s="78">
        <v>21</v>
      </c>
      <c r="BE54" s="78">
        <f t="shared" si="3"/>
        <v>23.76</v>
      </c>
      <c r="BF54" s="78">
        <f t="shared" si="4"/>
        <v>14753.13</v>
      </c>
      <c r="BG54" s="78"/>
      <c r="HQ54" s="15"/>
      <c r="HR54" s="15"/>
      <c r="HS54" s="15"/>
      <c r="HT54" s="15"/>
      <c r="HU54" s="15"/>
    </row>
    <row r="55" spans="1:229" s="14" customFormat="1" ht="49.5" customHeight="1">
      <c r="A55" s="56">
        <v>43</v>
      </c>
      <c r="B55" s="64" t="s">
        <v>219</v>
      </c>
      <c r="C55" s="57" t="s">
        <v>94</v>
      </c>
      <c r="D55" s="65">
        <v>229.112</v>
      </c>
      <c r="E55" s="66" t="s">
        <v>159</v>
      </c>
      <c r="F55" s="67">
        <v>54.3</v>
      </c>
      <c r="G55" s="68"/>
      <c r="H55" s="61"/>
      <c r="I55" s="60" t="s">
        <v>39</v>
      </c>
      <c r="J55" s="62">
        <f t="shared" si="5"/>
        <v>1</v>
      </c>
      <c r="K55" s="63" t="s">
        <v>64</v>
      </c>
      <c r="L55" s="63" t="s">
        <v>7</v>
      </c>
      <c r="M55" s="45"/>
      <c r="N55" s="44"/>
      <c r="O55" s="44"/>
      <c r="P55" s="46"/>
      <c r="Q55" s="44"/>
      <c r="R55" s="44"/>
      <c r="S55" s="46"/>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7">
        <f t="shared" si="0"/>
        <v>12440.78</v>
      </c>
      <c r="BB55" s="48">
        <f t="shared" si="1"/>
        <v>12440.78</v>
      </c>
      <c r="BC55" s="43" t="str">
        <f t="shared" si="2"/>
        <v>INR  Twelve Thousand Four Hundred &amp; Forty  and Paise Seventy Eight Only</v>
      </c>
      <c r="BD55" s="78">
        <v>48</v>
      </c>
      <c r="BE55" s="78">
        <f t="shared" si="3"/>
        <v>54.3</v>
      </c>
      <c r="BF55" s="78">
        <f t="shared" si="4"/>
        <v>10997.38</v>
      </c>
      <c r="BG55" s="78"/>
      <c r="HQ55" s="15"/>
      <c r="HR55" s="15"/>
      <c r="HS55" s="15"/>
      <c r="HT55" s="15"/>
      <c r="HU55" s="15"/>
    </row>
    <row r="56" spans="1:229" s="14" customFormat="1" ht="65.25" customHeight="1">
      <c r="A56" s="56">
        <v>44</v>
      </c>
      <c r="B56" s="64" t="s">
        <v>220</v>
      </c>
      <c r="C56" s="57" t="s">
        <v>95</v>
      </c>
      <c r="D56" s="65">
        <v>350.25</v>
      </c>
      <c r="E56" s="66" t="s">
        <v>159</v>
      </c>
      <c r="F56" s="67">
        <v>58.82</v>
      </c>
      <c r="G56" s="68"/>
      <c r="H56" s="61"/>
      <c r="I56" s="60" t="s">
        <v>39</v>
      </c>
      <c r="J56" s="62">
        <f t="shared" si="5"/>
        <v>1</v>
      </c>
      <c r="K56" s="63" t="s">
        <v>64</v>
      </c>
      <c r="L56" s="63" t="s">
        <v>7</v>
      </c>
      <c r="M56" s="45"/>
      <c r="N56" s="44"/>
      <c r="O56" s="44"/>
      <c r="P56" s="46"/>
      <c r="Q56" s="44"/>
      <c r="R56" s="44"/>
      <c r="S56" s="46"/>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7">
        <f t="shared" si="0"/>
        <v>20601.71</v>
      </c>
      <c r="BB56" s="48">
        <f t="shared" si="1"/>
        <v>20601.71</v>
      </c>
      <c r="BC56" s="43" t="str">
        <f t="shared" si="2"/>
        <v>INR  Twenty Thousand Six Hundred &amp; One  and Paise Seventy One Only</v>
      </c>
      <c r="BD56" s="78">
        <v>52</v>
      </c>
      <c r="BE56" s="78">
        <f t="shared" si="3"/>
        <v>58.82</v>
      </c>
      <c r="BF56" s="78">
        <f t="shared" si="4"/>
        <v>18213</v>
      </c>
      <c r="BG56" s="78"/>
      <c r="HQ56" s="15"/>
      <c r="HR56" s="15"/>
      <c r="HS56" s="15"/>
      <c r="HT56" s="15"/>
      <c r="HU56" s="15"/>
    </row>
    <row r="57" spans="1:229" s="14" customFormat="1" ht="348" customHeight="1">
      <c r="A57" s="56">
        <v>45</v>
      </c>
      <c r="B57" s="64" t="s">
        <v>221</v>
      </c>
      <c r="C57" s="57" t="s">
        <v>96</v>
      </c>
      <c r="D57" s="65">
        <v>525.135</v>
      </c>
      <c r="E57" s="66" t="s">
        <v>205</v>
      </c>
      <c r="F57" s="67">
        <v>668.54</v>
      </c>
      <c r="G57" s="68"/>
      <c r="H57" s="61"/>
      <c r="I57" s="60" t="s">
        <v>39</v>
      </c>
      <c r="J57" s="62">
        <f t="shared" si="5"/>
        <v>1</v>
      </c>
      <c r="K57" s="63" t="s">
        <v>64</v>
      </c>
      <c r="L57" s="63" t="s">
        <v>7</v>
      </c>
      <c r="M57" s="45"/>
      <c r="N57" s="44"/>
      <c r="O57" s="44"/>
      <c r="P57" s="46"/>
      <c r="Q57" s="44"/>
      <c r="R57" s="44"/>
      <c r="S57" s="46"/>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7">
        <f t="shared" si="0"/>
        <v>351073.75</v>
      </c>
      <c r="BB57" s="48">
        <f t="shared" si="1"/>
        <v>351073.75</v>
      </c>
      <c r="BC57" s="43" t="str">
        <f t="shared" si="2"/>
        <v>INR  Three Lakh Fifty One Thousand  &amp;Seventy Three  and Paise Seventy Five Only</v>
      </c>
      <c r="BD57" s="78">
        <v>591</v>
      </c>
      <c r="BE57" s="78">
        <f t="shared" si="3"/>
        <v>668.54</v>
      </c>
      <c r="BF57" s="78">
        <f t="shared" si="4"/>
        <v>310354.79</v>
      </c>
      <c r="BG57" s="78"/>
      <c r="HQ57" s="15"/>
      <c r="HR57" s="15"/>
      <c r="HS57" s="15"/>
      <c r="HT57" s="15"/>
      <c r="HU57" s="15"/>
    </row>
    <row r="58" spans="1:229" s="14" customFormat="1" ht="103.5" customHeight="1">
      <c r="A58" s="56">
        <v>46</v>
      </c>
      <c r="B58" s="64" t="s">
        <v>222</v>
      </c>
      <c r="C58" s="57" t="s">
        <v>97</v>
      </c>
      <c r="D58" s="65">
        <v>395.26</v>
      </c>
      <c r="E58" s="66" t="s">
        <v>159</v>
      </c>
      <c r="F58" s="67">
        <v>153.84</v>
      </c>
      <c r="G58" s="68"/>
      <c r="H58" s="61"/>
      <c r="I58" s="60" t="s">
        <v>39</v>
      </c>
      <c r="J58" s="62">
        <f t="shared" si="5"/>
        <v>1</v>
      </c>
      <c r="K58" s="63" t="s">
        <v>64</v>
      </c>
      <c r="L58" s="63" t="s">
        <v>7</v>
      </c>
      <c r="M58" s="45"/>
      <c r="N58" s="44"/>
      <c r="O58" s="44"/>
      <c r="P58" s="46"/>
      <c r="Q58" s="44"/>
      <c r="R58" s="44"/>
      <c r="S58" s="46"/>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7">
        <f t="shared" si="0"/>
        <v>60806.8</v>
      </c>
      <c r="BB58" s="48">
        <f t="shared" si="1"/>
        <v>60806.8</v>
      </c>
      <c r="BC58" s="43" t="str">
        <f t="shared" si="2"/>
        <v>INR  Sixty Thousand Eight Hundred &amp; Six  and Paise Eighty Only</v>
      </c>
      <c r="BD58" s="78">
        <v>136</v>
      </c>
      <c r="BE58" s="78">
        <f t="shared" si="3"/>
        <v>153.84</v>
      </c>
      <c r="BF58" s="78">
        <f t="shared" si="4"/>
        <v>53755.36</v>
      </c>
      <c r="BG58" s="78"/>
      <c r="HQ58" s="15"/>
      <c r="HR58" s="15"/>
      <c r="HS58" s="15"/>
      <c r="HT58" s="15"/>
      <c r="HU58" s="15"/>
    </row>
    <row r="59" spans="1:229" s="14" customFormat="1" ht="104.25" customHeight="1">
      <c r="A59" s="56">
        <v>47</v>
      </c>
      <c r="B59" s="64" t="s">
        <v>223</v>
      </c>
      <c r="C59" s="57" t="s">
        <v>98</v>
      </c>
      <c r="D59" s="65">
        <v>202.32</v>
      </c>
      <c r="E59" s="66" t="s">
        <v>159</v>
      </c>
      <c r="F59" s="67">
        <v>175.34</v>
      </c>
      <c r="G59" s="68"/>
      <c r="H59" s="61"/>
      <c r="I59" s="60" t="s">
        <v>39</v>
      </c>
      <c r="J59" s="62">
        <f t="shared" si="5"/>
        <v>1</v>
      </c>
      <c r="K59" s="63" t="s">
        <v>64</v>
      </c>
      <c r="L59" s="63" t="s">
        <v>7</v>
      </c>
      <c r="M59" s="45"/>
      <c r="N59" s="44"/>
      <c r="O59" s="44"/>
      <c r="P59" s="46"/>
      <c r="Q59" s="44"/>
      <c r="R59" s="44"/>
      <c r="S59" s="46"/>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7">
        <f t="shared" si="0"/>
        <v>35474.79</v>
      </c>
      <c r="BB59" s="48">
        <f t="shared" si="1"/>
        <v>35474.79</v>
      </c>
      <c r="BC59" s="43" t="str">
        <f t="shared" si="2"/>
        <v>INR  Thirty Five Thousand Four Hundred &amp; Seventy Four  and Paise Seventy Nine Only</v>
      </c>
      <c r="BD59" s="78">
        <v>155</v>
      </c>
      <c r="BE59" s="78">
        <f t="shared" si="3"/>
        <v>175.34</v>
      </c>
      <c r="BF59" s="78">
        <f t="shared" si="4"/>
        <v>31359.6</v>
      </c>
      <c r="BG59" s="78"/>
      <c r="HQ59" s="15"/>
      <c r="HR59" s="15"/>
      <c r="HS59" s="15"/>
      <c r="HT59" s="15"/>
      <c r="HU59" s="15"/>
    </row>
    <row r="60" spans="1:229" s="14" customFormat="1" ht="33.75" customHeight="1">
      <c r="A60" s="56">
        <v>48</v>
      </c>
      <c r="B60" s="64" t="s">
        <v>224</v>
      </c>
      <c r="C60" s="57" t="s">
        <v>99</v>
      </c>
      <c r="D60" s="66">
        <v>161.63</v>
      </c>
      <c r="E60" s="66" t="s">
        <v>159</v>
      </c>
      <c r="F60" s="67">
        <v>38.46</v>
      </c>
      <c r="G60" s="68"/>
      <c r="H60" s="61"/>
      <c r="I60" s="60" t="s">
        <v>39</v>
      </c>
      <c r="J60" s="62">
        <f>IF(I60="Less(-)",-1,1)</f>
        <v>1</v>
      </c>
      <c r="K60" s="63" t="s">
        <v>64</v>
      </c>
      <c r="L60" s="63" t="s">
        <v>7</v>
      </c>
      <c r="M60" s="45"/>
      <c r="N60" s="44"/>
      <c r="O60" s="44"/>
      <c r="P60" s="46"/>
      <c r="Q60" s="44"/>
      <c r="R60" s="44"/>
      <c r="S60" s="46"/>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7">
        <f t="shared" si="0"/>
        <v>6216.29</v>
      </c>
      <c r="BB60" s="48">
        <f t="shared" si="1"/>
        <v>6216.29</v>
      </c>
      <c r="BC60" s="43" t="str">
        <f t="shared" si="2"/>
        <v>INR  Six Thousand Two Hundred &amp; Sixteen  and Paise Twenty Nine Only</v>
      </c>
      <c r="BD60" s="78">
        <v>34</v>
      </c>
      <c r="BE60" s="78">
        <f t="shared" si="3"/>
        <v>38.46</v>
      </c>
      <c r="BF60" s="78">
        <f t="shared" si="4"/>
        <v>5495.42</v>
      </c>
      <c r="BG60" s="78"/>
      <c r="HQ60" s="15"/>
      <c r="HR60" s="15"/>
      <c r="HS60" s="15"/>
      <c r="HT60" s="15"/>
      <c r="HU60" s="15"/>
    </row>
    <row r="61" spans="1:229" s="14" customFormat="1" ht="51.75" customHeight="1">
      <c r="A61" s="56">
        <v>49</v>
      </c>
      <c r="B61" s="64" t="s">
        <v>225</v>
      </c>
      <c r="C61" s="57" t="s">
        <v>100</v>
      </c>
      <c r="D61" s="65">
        <v>292.12</v>
      </c>
      <c r="E61" s="66" t="s">
        <v>159</v>
      </c>
      <c r="F61" s="67">
        <v>32.8</v>
      </c>
      <c r="G61" s="68"/>
      <c r="H61" s="61"/>
      <c r="I61" s="60" t="s">
        <v>39</v>
      </c>
      <c r="J61" s="62">
        <f>IF(I61="Less(-)",-1,1)</f>
        <v>1</v>
      </c>
      <c r="K61" s="63" t="s">
        <v>64</v>
      </c>
      <c r="L61" s="63" t="s">
        <v>7</v>
      </c>
      <c r="M61" s="45"/>
      <c r="N61" s="44"/>
      <c r="O61" s="44"/>
      <c r="P61" s="46"/>
      <c r="Q61" s="44"/>
      <c r="R61" s="44"/>
      <c r="S61" s="46"/>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7">
        <f t="shared" si="0"/>
        <v>9581.54</v>
      </c>
      <c r="BB61" s="48">
        <f t="shared" si="1"/>
        <v>9581.54</v>
      </c>
      <c r="BC61" s="43" t="str">
        <f t="shared" si="2"/>
        <v>INR  Nine Thousand Five Hundred &amp; Eighty One  and Paise Fifty Four Only</v>
      </c>
      <c r="BD61" s="78">
        <v>29</v>
      </c>
      <c r="BE61" s="78">
        <f t="shared" si="3"/>
        <v>32.8</v>
      </c>
      <c r="BF61" s="78">
        <f t="shared" si="4"/>
        <v>8471.48</v>
      </c>
      <c r="BG61" s="78"/>
      <c r="HQ61" s="15"/>
      <c r="HR61" s="15"/>
      <c r="HS61" s="15"/>
      <c r="HT61" s="15"/>
      <c r="HU61" s="15"/>
    </row>
    <row r="62" spans="1:229" s="14" customFormat="1" ht="53.25" customHeight="1">
      <c r="A62" s="56">
        <v>50</v>
      </c>
      <c r="B62" s="64" t="s">
        <v>226</v>
      </c>
      <c r="C62" s="57" t="s">
        <v>101</v>
      </c>
      <c r="D62" s="65">
        <v>290.973</v>
      </c>
      <c r="E62" s="66" t="s">
        <v>159</v>
      </c>
      <c r="F62" s="67">
        <v>42.99</v>
      </c>
      <c r="G62" s="68"/>
      <c r="H62" s="61"/>
      <c r="I62" s="60" t="s">
        <v>39</v>
      </c>
      <c r="J62" s="62">
        <f>IF(I62="Less(-)",-1,1)</f>
        <v>1</v>
      </c>
      <c r="K62" s="63" t="s">
        <v>64</v>
      </c>
      <c r="L62" s="63" t="s">
        <v>7</v>
      </c>
      <c r="M62" s="45"/>
      <c r="N62" s="44"/>
      <c r="O62" s="44"/>
      <c r="P62" s="46"/>
      <c r="Q62" s="44"/>
      <c r="R62" s="44"/>
      <c r="S62" s="46"/>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7">
        <f t="shared" si="0"/>
        <v>12508.93</v>
      </c>
      <c r="BB62" s="48">
        <f t="shared" si="1"/>
        <v>12508.93</v>
      </c>
      <c r="BC62" s="43" t="str">
        <f t="shared" si="2"/>
        <v>INR  Twelve Thousand Five Hundred &amp; Eight  and Paise Ninety Three Only</v>
      </c>
      <c r="BD62" s="78">
        <v>38</v>
      </c>
      <c r="BE62" s="78">
        <f t="shared" si="3"/>
        <v>42.99</v>
      </c>
      <c r="BF62" s="78">
        <f t="shared" si="4"/>
        <v>11056.97</v>
      </c>
      <c r="BG62" s="78"/>
      <c r="HQ62" s="15"/>
      <c r="HR62" s="15"/>
      <c r="HS62" s="15"/>
      <c r="HT62" s="15"/>
      <c r="HU62" s="15"/>
    </row>
    <row r="63" spans="1:229" s="14" customFormat="1" ht="89.25" customHeight="1">
      <c r="A63" s="56">
        <v>51</v>
      </c>
      <c r="B63" s="64" t="s">
        <v>227</v>
      </c>
      <c r="C63" s="57" t="s">
        <v>102</v>
      </c>
      <c r="D63" s="65">
        <v>302.45</v>
      </c>
      <c r="E63" s="66" t="s">
        <v>159</v>
      </c>
      <c r="F63" s="67">
        <v>91.63</v>
      </c>
      <c r="G63" s="68"/>
      <c r="H63" s="61"/>
      <c r="I63" s="60" t="s">
        <v>39</v>
      </c>
      <c r="J63" s="62">
        <f>IF(I63="Less(-)",-1,1)</f>
        <v>1</v>
      </c>
      <c r="K63" s="63" t="s">
        <v>64</v>
      </c>
      <c r="L63" s="63" t="s">
        <v>7</v>
      </c>
      <c r="M63" s="45"/>
      <c r="N63" s="44"/>
      <c r="O63" s="44"/>
      <c r="P63" s="46"/>
      <c r="Q63" s="44"/>
      <c r="R63" s="44"/>
      <c r="S63" s="46"/>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7">
        <f t="shared" si="0"/>
        <v>27713.49</v>
      </c>
      <c r="BB63" s="48">
        <f t="shared" si="1"/>
        <v>27713.49</v>
      </c>
      <c r="BC63" s="43" t="str">
        <f t="shared" si="2"/>
        <v>INR  Twenty Seven Thousand Seven Hundred &amp; Thirteen  and Paise Forty Nine Only</v>
      </c>
      <c r="BD63" s="78">
        <v>81</v>
      </c>
      <c r="BE63" s="78">
        <f t="shared" si="3"/>
        <v>91.63</v>
      </c>
      <c r="BF63" s="78">
        <f t="shared" si="4"/>
        <v>24498.45</v>
      </c>
      <c r="BG63" s="78"/>
      <c r="HQ63" s="15"/>
      <c r="HR63" s="15"/>
      <c r="HS63" s="15"/>
      <c r="HT63" s="15"/>
      <c r="HU63" s="15"/>
    </row>
    <row r="64" spans="1:229" s="14" customFormat="1" ht="93.75" customHeight="1">
      <c r="A64" s="56">
        <v>52</v>
      </c>
      <c r="B64" s="64" t="s">
        <v>228</v>
      </c>
      <c r="C64" s="57" t="s">
        <v>103</v>
      </c>
      <c r="D64" s="65">
        <v>302.45</v>
      </c>
      <c r="E64" s="66" t="s">
        <v>159</v>
      </c>
      <c r="F64" s="67">
        <v>89.36</v>
      </c>
      <c r="G64" s="68"/>
      <c r="H64" s="61"/>
      <c r="I64" s="60" t="s">
        <v>39</v>
      </c>
      <c r="J64" s="62">
        <f t="shared" si="5"/>
        <v>1</v>
      </c>
      <c r="K64" s="63" t="s">
        <v>64</v>
      </c>
      <c r="L64" s="63" t="s">
        <v>7</v>
      </c>
      <c r="M64" s="45"/>
      <c r="N64" s="44"/>
      <c r="O64" s="44"/>
      <c r="P64" s="46"/>
      <c r="Q64" s="44"/>
      <c r="R64" s="44"/>
      <c r="S64" s="46"/>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7">
        <f t="shared" si="0"/>
        <v>27026.93</v>
      </c>
      <c r="BB64" s="48">
        <f t="shared" si="1"/>
        <v>27026.93</v>
      </c>
      <c r="BC64" s="43" t="str">
        <f t="shared" si="2"/>
        <v>INR  Twenty Seven Thousand  &amp;Twenty Six  and Paise Ninety Three Only</v>
      </c>
      <c r="BD64" s="78">
        <v>79</v>
      </c>
      <c r="BE64" s="78">
        <f t="shared" si="3"/>
        <v>89.36</v>
      </c>
      <c r="BF64" s="78">
        <f t="shared" si="4"/>
        <v>23893.55</v>
      </c>
      <c r="BG64" s="78"/>
      <c r="HQ64" s="15"/>
      <c r="HR64" s="15"/>
      <c r="HS64" s="15"/>
      <c r="HT64" s="15"/>
      <c r="HU64" s="15"/>
    </row>
    <row r="65" spans="1:229" s="14" customFormat="1" ht="90" customHeight="1">
      <c r="A65" s="56">
        <v>53</v>
      </c>
      <c r="B65" s="64" t="s">
        <v>229</v>
      </c>
      <c r="C65" s="57" t="s">
        <v>104</v>
      </c>
      <c r="D65" s="65">
        <v>2012.52</v>
      </c>
      <c r="E65" s="66" t="s">
        <v>159</v>
      </c>
      <c r="F65" s="67">
        <v>16.11</v>
      </c>
      <c r="G65" s="68"/>
      <c r="H65" s="61"/>
      <c r="I65" s="60" t="s">
        <v>39</v>
      </c>
      <c r="J65" s="62">
        <f>IF(I65="Less(-)",-1,1)</f>
        <v>1</v>
      </c>
      <c r="K65" s="63" t="s">
        <v>64</v>
      </c>
      <c r="L65" s="63" t="s">
        <v>7</v>
      </c>
      <c r="M65" s="45"/>
      <c r="N65" s="44"/>
      <c r="O65" s="44"/>
      <c r="P65" s="46"/>
      <c r="Q65" s="44"/>
      <c r="R65" s="44"/>
      <c r="S65" s="46"/>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7">
        <f t="shared" si="0"/>
        <v>32421.7</v>
      </c>
      <c r="BB65" s="48">
        <f t="shared" si="1"/>
        <v>32421.7</v>
      </c>
      <c r="BC65" s="43" t="str">
        <f t="shared" si="2"/>
        <v>INR  Thirty Two Thousand Four Hundred &amp; Twenty One  and Paise Seventy Only</v>
      </c>
      <c r="BD65" s="78">
        <v>14.24</v>
      </c>
      <c r="BE65" s="78">
        <f t="shared" si="3"/>
        <v>16.11</v>
      </c>
      <c r="BF65" s="78">
        <f t="shared" si="4"/>
        <v>28658.28</v>
      </c>
      <c r="BG65" s="78"/>
      <c r="HQ65" s="15"/>
      <c r="HR65" s="15"/>
      <c r="HS65" s="15"/>
      <c r="HT65" s="15"/>
      <c r="HU65" s="15"/>
    </row>
    <row r="66" spans="1:229" s="14" customFormat="1" ht="96.75" customHeight="1">
      <c r="A66" s="56">
        <v>54</v>
      </c>
      <c r="B66" s="64" t="s">
        <v>230</v>
      </c>
      <c r="C66" s="57" t="s">
        <v>105</v>
      </c>
      <c r="D66" s="65">
        <v>2012.21</v>
      </c>
      <c r="E66" s="66" t="s">
        <v>159</v>
      </c>
      <c r="F66" s="67">
        <v>35.07</v>
      </c>
      <c r="G66" s="68"/>
      <c r="H66" s="61"/>
      <c r="I66" s="60" t="s">
        <v>39</v>
      </c>
      <c r="J66" s="62">
        <f>IF(I66="Less(-)",-1,1)</f>
        <v>1</v>
      </c>
      <c r="K66" s="63" t="s">
        <v>64</v>
      </c>
      <c r="L66" s="63" t="s">
        <v>7</v>
      </c>
      <c r="M66" s="45"/>
      <c r="N66" s="44"/>
      <c r="O66" s="44"/>
      <c r="P66" s="46"/>
      <c r="Q66" s="44"/>
      <c r="R66" s="44"/>
      <c r="S66" s="46"/>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7">
        <f t="shared" si="0"/>
        <v>70568.2</v>
      </c>
      <c r="BB66" s="48">
        <f t="shared" si="1"/>
        <v>70568.2</v>
      </c>
      <c r="BC66" s="43" t="str">
        <f t="shared" si="2"/>
        <v>INR  Seventy Thousand Five Hundred &amp; Sixty Eight  and Paise Twenty Only</v>
      </c>
      <c r="BD66" s="78">
        <v>31</v>
      </c>
      <c r="BE66" s="78">
        <f t="shared" si="3"/>
        <v>35.07</v>
      </c>
      <c r="BF66" s="78">
        <f t="shared" si="4"/>
        <v>62378.51</v>
      </c>
      <c r="BG66" s="78"/>
      <c r="HQ66" s="15"/>
      <c r="HR66" s="15"/>
      <c r="HS66" s="15"/>
      <c r="HT66" s="15"/>
      <c r="HU66" s="15"/>
    </row>
    <row r="67" spans="1:229" s="14" customFormat="1" ht="60" customHeight="1">
      <c r="A67" s="56">
        <v>55</v>
      </c>
      <c r="B67" s="64" t="s">
        <v>231</v>
      </c>
      <c r="C67" s="57" t="s">
        <v>106</v>
      </c>
      <c r="D67" s="65">
        <v>1709.216</v>
      </c>
      <c r="E67" s="66" t="s">
        <v>159</v>
      </c>
      <c r="F67" s="67">
        <v>20.52</v>
      </c>
      <c r="G67" s="68"/>
      <c r="H67" s="61"/>
      <c r="I67" s="60" t="s">
        <v>39</v>
      </c>
      <c r="J67" s="62">
        <f>IF(I67="Less(-)",-1,1)</f>
        <v>1</v>
      </c>
      <c r="K67" s="63" t="s">
        <v>64</v>
      </c>
      <c r="L67" s="63" t="s">
        <v>7</v>
      </c>
      <c r="M67" s="45"/>
      <c r="N67" s="44"/>
      <c r="O67" s="44"/>
      <c r="P67" s="46"/>
      <c r="Q67" s="44"/>
      <c r="R67" s="44"/>
      <c r="S67" s="46"/>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7">
        <f t="shared" si="0"/>
        <v>35073.11</v>
      </c>
      <c r="BB67" s="48">
        <f t="shared" si="1"/>
        <v>35073.11</v>
      </c>
      <c r="BC67" s="43" t="str">
        <f t="shared" si="2"/>
        <v>INR  Thirty Five Thousand  &amp;Seventy Three  and Paise Eleven Only</v>
      </c>
      <c r="BD67" s="78">
        <v>18.14</v>
      </c>
      <c r="BE67" s="78">
        <f t="shared" si="3"/>
        <v>20.52</v>
      </c>
      <c r="BF67" s="78">
        <f t="shared" si="4"/>
        <v>31005.18</v>
      </c>
      <c r="BG67" s="78"/>
      <c r="HQ67" s="15"/>
      <c r="HR67" s="15"/>
      <c r="HS67" s="15"/>
      <c r="HT67" s="15"/>
      <c r="HU67" s="15"/>
    </row>
    <row r="68" spans="1:229" s="14" customFormat="1" ht="78.75" customHeight="1">
      <c r="A68" s="56">
        <v>56</v>
      </c>
      <c r="B68" s="64" t="s">
        <v>232</v>
      </c>
      <c r="C68" s="57" t="s">
        <v>107</v>
      </c>
      <c r="D68" s="65">
        <v>118.85</v>
      </c>
      <c r="E68" s="66" t="s">
        <v>161</v>
      </c>
      <c r="F68" s="67">
        <v>28.28</v>
      </c>
      <c r="G68" s="68"/>
      <c r="H68" s="61"/>
      <c r="I68" s="60" t="s">
        <v>39</v>
      </c>
      <c r="J68" s="62">
        <f>IF(I68="Less(-)",-1,1)</f>
        <v>1</v>
      </c>
      <c r="K68" s="63" t="s">
        <v>64</v>
      </c>
      <c r="L68" s="63" t="s">
        <v>7</v>
      </c>
      <c r="M68" s="45"/>
      <c r="N68" s="44"/>
      <c r="O68" s="44"/>
      <c r="P68" s="46"/>
      <c r="Q68" s="44"/>
      <c r="R68" s="44"/>
      <c r="S68" s="46"/>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7">
        <f t="shared" si="0"/>
        <v>3361.08</v>
      </c>
      <c r="BB68" s="48">
        <f t="shared" si="1"/>
        <v>3361.08</v>
      </c>
      <c r="BC68" s="43" t="str">
        <f t="shared" si="2"/>
        <v>INR  Three Thousand Three Hundred &amp; Sixty One  and Paise Eight Only</v>
      </c>
      <c r="BD68" s="78">
        <v>25</v>
      </c>
      <c r="BE68" s="78">
        <f t="shared" si="3"/>
        <v>28.28</v>
      </c>
      <c r="BF68" s="78">
        <f t="shared" si="4"/>
        <v>2971.25</v>
      </c>
      <c r="BG68" s="78"/>
      <c r="HQ68" s="15"/>
      <c r="HR68" s="15"/>
      <c r="HS68" s="15"/>
      <c r="HT68" s="15"/>
      <c r="HU68" s="15"/>
    </row>
    <row r="69" spans="1:229" s="14" customFormat="1" ht="53.25" customHeight="1">
      <c r="A69" s="56">
        <v>57</v>
      </c>
      <c r="B69" s="64" t="s">
        <v>233</v>
      </c>
      <c r="C69" s="57" t="s">
        <v>108</v>
      </c>
      <c r="D69" s="65">
        <v>175.6</v>
      </c>
      <c r="E69" s="66" t="s">
        <v>161</v>
      </c>
      <c r="F69" s="67">
        <v>48.64</v>
      </c>
      <c r="G69" s="68"/>
      <c r="H69" s="61"/>
      <c r="I69" s="60" t="s">
        <v>39</v>
      </c>
      <c r="J69" s="62">
        <f t="shared" si="5"/>
        <v>1</v>
      </c>
      <c r="K69" s="63" t="s">
        <v>64</v>
      </c>
      <c r="L69" s="63" t="s">
        <v>7</v>
      </c>
      <c r="M69" s="45"/>
      <c r="N69" s="44"/>
      <c r="O69" s="44"/>
      <c r="P69" s="46"/>
      <c r="Q69" s="44"/>
      <c r="R69" s="44"/>
      <c r="S69" s="46"/>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7">
        <f t="shared" si="0"/>
        <v>8541.18</v>
      </c>
      <c r="BB69" s="48">
        <f t="shared" si="1"/>
        <v>8541.18</v>
      </c>
      <c r="BC69" s="43" t="str">
        <f t="shared" si="2"/>
        <v>INR  Eight Thousand Five Hundred &amp; Forty One  and Paise Eighteen Only</v>
      </c>
      <c r="BD69" s="78">
        <v>43</v>
      </c>
      <c r="BE69" s="78">
        <f t="shared" si="3"/>
        <v>48.64</v>
      </c>
      <c r="BF69" s="78">
        <f t="shared" si="4"/>
        <v>7550.8</v>
      </c>
      <c r="BG69" s="78"/>
      <c r="HQ69" s="15"/>
      <c r="HR69" s="15"/>
      <c r="HS69" s="15"/>
      <c r="HT69" s="15"/>
      <c r="HU69" s="15"/>
    </row>
    <row r="70" spans="1:229" s="14" customFormat="1" ht="48" customHeight="1">
      <c r="A70" s="56">
        <v>58</v>
      </c>
      <c r="B70" s="64" t="s">
        <v>234</v>
      </c>
      <c r="C70" s="57" t="s">
        <v>109</v>
      </c>
      <c r="D70" s="65">
        <v>44</v>
      </c>
      <c r="E70" s="66" t="s">
        <v>161</v>
      </c>
      <c r="F70" s="67">
        <v>179.86</v>
      </c>
      <c r="G70" s="68"/>
      <c r="H70" s="61"/>
      <c r="I70" s="60" t="s">
        <v>39</v>
      </c>
      <c r="J70" s="62">
        <f t="shared" si="5"/>
        <v>1</v>
      </c>
      <c r="K70" s="63" t="s">
        <v>64</v>
      </c>
      <c r="L70" s="63" t="s">
        <v>7</v>
      </c>
      <c r="M70" s="45"/>
      <c r="N70" s="44"/>
      <c r="O70" s="44"/>
      <c r="P70" s="46"/>
      <c r="Q70" s="44"/>
      <c r="R70" s="44"/>
      <c r="S70" s="46"/>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7">
        <f t="shared" si="0"/>
        <v>7913.84</v>
      </c>
      <c r="BB70" s="48">
        <f t="shared" si="1"/>
        <v>7913.84</v>
      </c>
      <c r="BC70" s="43" t="str">
        <f t="shared" si="2"/>
        <v>INR  Seven Thousand Nine Hundred &amp; Thirteen  and Paise Eighty Four Only</v>
      </c>
      <c r="BD70" s="78">
        <v>159</v>
      </c>
      <c r="BE70" s="78">
        <f t="shared" si="3"/>
        <v>179.86</v>
      </c>
      <c r="BF70" s="78">
        <f t="shared" si="4"/>
        <v>6996</v>
      </c>
      <c r="BG70" s="78"/>
      <c r="HQ70" s="15"/>
      <c r="HR70" s="15"/>
      <c r="HS70" s="15"/>
      <c r="HT70" s="15"/>
      <c r="HU70" s="15"/>
    </row>
    <row r="71" spans="1:229" s="14" customFormat="1" ht="27" customHeight="1">
      <c r="A71" s="56">
        <v>59</v>
      </c>
      <c r="B71" s="64" t="s">
        <v>235</v>
      </c>
      <c r="C71" s="57" t="s">
        <v>110</v>
      </c>
      <c r="D71" s="65">
        <v>23</v>
      </c>
      <c r="E71" s="66" t="s">
        <v>161</v>
      </c>
      <c r="F71" s="67">
        <v>79.18</v>
      </c>
      <c r="G71" s="68"/>
      <c r="H71" s="61"/>
      <c r="I71" s="60" t="s">
        <v>39</v>
      </c>
      <c r="J71" s="62">
        <f aca="true" t="shared" si="6" ref="J71:J76">IF(I71="Less(-)",-1,1)</f>
        <v>1</v>
      </c>
      <c r="K71" s="63" t="s">
        <v>64</v>
      </c>
      <c r="L71" s="63" t="s">
        <v>7</v>
      </c>
      <c r="M71" s="45"/>
      <c r="N71" s="44"/>
      <c r="O71" s="44"/>
      <c r="P71" s="46"/>
      <c r="Q71" s="44"/>
      <c r="R71" s="44"/>
      <c r="S71" s="46"/>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7">
        <f t="shared" si="0"/>
        <v>1821.14</v>
      </c>
      <c r="BB71" s="48">
        <f t="shared" si="1"/>
        <v>1821.14</v>
      </c>
      <c r="BC71" s="43" t="str">
        <f t="shared" si="2"/>
        <v>INR  One Thousand Eight Hundred &amp; Twenty One  and Paise Fourteen Only</v>
      </c>
      <c r="BD71" s="78">
        <v>70</v>
      </c>
      <c r="BE71" s="78">
        <f t="shared" si="3"/>
        <v>79.18</v>
      </c>
      <c r="BF71" s="78">
        <f t="shared" si="4"/>
        <v>1610</v>
      </c>
      <c r="BG71" s="78"/>
      <c r="HQ71" s="15"/>
      <c r="HR71" s="15"/>
      <c r="HS71" s="15"/>
      <c r="HT71" s="15"/>
      <c r="HU71" s="15"/>
    </row>
    <row r="72" spans="1:229" s="14" customFormat="1" ht="61.5" customHeight="1">
      <c r="A72" s="56">
        <v>60</v>
      </c>
      <c r="B72" s="64" t="s">
        <v>236</v>
      </c>
      <c r="C72" s="57" t="s">
        <v>111</v>
      </c>
      <c r="D72" s="65">
        <v>105</v>
      </c>
      <c r="E72" s="66" t="s">
        <v>161</v>
      </c>
      <c r="F72" s="67">
        <v>71.27</v>
      </c>
      <c r="G72" s="68"/>
      <c r="H72" s="61"/>
      <c r="I72" s="60" t="s">
        <v>39</v>
      </c>
      <c r="J72" s="62">
        <f t="shared" si="6"/>
        <v>1</v>
      </c>
      <c r="K72" s="63" t="s">
        <v>64</v>
      </c>
      <c r="L72" s="63" t="s">
        <v>7</v>
      </c>
      <c r="M72" s="45"/>
      <c r="N72" s="44"/>
      <c r="O72" s="44"/>
      <c r="P72" s="46"/>
      <c r="Q72" s="44"/>
      <c r="R72" s="44"/>
      <c r="S72" s="46"/>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7">
        <f t="shared" si="0"/>
        <v>7483.35</v>
      </c>
      <c r="BB72" s="48">
        <f t="shared" si="1"/>
        <v>7483.35</v>
      </c>
      <c r="BC72" s="43" t="str">
        <f t="shared" si="2"/>
        <v>INR  Seven Thousand Four Hundred &amp; Eighty Three  and Paise Thirty Five Only</v>
      </c>
      <c r="BD72" s="78">
        <v>63</v>
      </c>
      <c r="BE72" s="78">
        <f t="shared" si="3"/>
        <v>71.27</v>
      </c>
      <c r="BF72" s="78">
        <f t="shared" si="4"/>
        <v>6615</v>
      </c>
      <c r="BG72" s="78"/>
      <c r="HQ72" s="15"/>
      <c r="HR72" s="15"/>
      <c r="HS72" s="15"/>
      <c r="HT72" s="15"/>
      <c r="HU72" s="15"/>
    </row>
    <row r="73" spans="1:229" s="14" customFormat="1" ht="60" customHeight="1">
      <c r="A73" s="56">
        <v>61</v>
      </c>
      <c r="B73" s="64" t="s">
        <v>237</v>
      </c>
      <c r="C73" s="57" t="s">
        <v>112</v>
      </c>
      <c r="D73" s="65">
        <v>20</v>
      </c>
      <c r="E73" s="66" t="s">
        <v>161</v>
      </c>
      <c r="F73" s="67">
        <v>111.99</v>
      </c>
      <c r="G73" s="68"/>
      <c r="H73" s="61"/>
      <c r="I73" s="60" t="s">
        <v>39</v>
      </c>
      <c r="J73" s="62">
        <f t="shared" si="6"/>
        <v>1</v>
      </c>
      <c r="K73" s="63" t="s">
        <v>64</v>
      </c>
      <c r="L73" s="63" t="s">
        <v>7</v>
      </c>
      <c r="M73" s="45"/>
      <c r="N73" s="44"/>
      <c r="O73" s="44"/>
      <c r="P73" s="46"/>
      <c r="Q73" s="44"/>
      <c r="R73" s="44"/>
      <c r="S73" s="46"/>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7">
        <f t="shared" si="0"/>
        <v>2239.8</v>
      </c>
      <c r="BB73" s="48">
        <f t="shared" si="1"/>
        <v>2239.8</v>
      </c>
      <c r="BC73" s="43" t="str">
        <f t="shared" si="2"/>
        <v>INR  Two Thousand Two Hundred &amp; Thirty Nine  and Paise Eighty Only</v>
      </c>
      <c r="BD73" s="78">
        <v>99</v>
      </c>
      <c r="BE73" s="78">
        <f t="shared" si="3"/>
        <v>111.99</v>
      </c>
      <c r="BF73" s="78">
        <f t="shared" si="4"/>
        <v>1980</v>
      </c>
      <c r="BG73" s="78"/>
      <c r="HQ73" s="15"/>
      <c r="HR73" s="15"/>
      <c r="HS73" s="15"/>
      <c r="HT73" s="15"/>
      <c r="HU73" s="15"/>
    </row>
    <row r="74" spans="1:229" s="14" customFormat="1" ht="80.25" customHeight="1">
      <c r="A74" s="56">
        <v>62</v>
      </c>
      <c r="B74" s="64" t="s">
        <v>238</v>
      </c>
      <c r="C74" s="57" t="s">
        <v>113</v>
      </c>
      <c r="D74" s="65">
        <v>173</v>
      </c>
      <c r="E74" s="66" t="s">
        <v>161</v>
      </c>
      <c r="F74" s="67">
        <v>109.73</v>
      </c>
      <c r="G74" s="68"/>
      <c r="H74" s="61"/>
      <c r="I74" s="60" t="s">
        <v>39</v>
      </c>
      <c r="J74" s="62">
        <f t="shared" si="6"/>
        <v>1</v>
      </c>
      <c r="K74" s="63" t="s">
        <v>64</v>
      </c>
      <c r="L74" s="63" t="s">
        <v>7</v>
      </c>
      <c r="M74" s="45"/>
      <c r="N74" s="44"/>
      <c r="O74" s="44"/>
      <c r="P74" s="46"/>
      <c r="Q74" s="44"/>
      <c r="R74" s="44"/>
      <c r="S74" s="46"/>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7">
        <f t="shared" si="0"/>
        <v>18983.29</v>
      </c>
      <c r="BB74" s="48">
        <f t="shared" si="1"/>
        <v>18983.29</v>
      </c>
      <c r="BC74" s="43" t="str">
        <f t="shared" si="2"/>
        <v>INR  Eighteen Thousand Nine Hundred &amp; Eighty Three  and Paise Twenty Nine Only</v>
      </c>
      <c r="BD74" s="78">
        <v>97</v>
      </c>
      <c r="BE74" s="78">
        <f t="shared" si="3"/>
        <v>109.73</v>
      </c>
      <c r="BF74" s="78">
        <f t="shared" si="4"/>
        <v>16781</v>
      </c>
      <c r="BG74" s="78"/>
      <c r="HQ74" s="15"/>
      <c r="HR74" s="15"/>
      <c r="HS74" s="15"/>
      <c r="HT74" s="15"/>
      <c r="HU74" s="15"/>
    </row>
    <row r="75" spans="1:229" s="14" customFormat="1" ht="117" customHeight="1">
      <c r="A75" s="56">
        <v>63</v>
      </c>
      <c r="B75" s="64" t="s">
        <v>239</v>
      </c>
      <c r="C75" s="57" t="s">
        <v>114</v>
      </c>
      <c r="D75" s="65">
        <v>72.5</v>
      </c>
      <c r="E75" s="66" t="s">
        <v>159</v>
      </c>
      <c r="F75" s="67">
        <v>2919.63</v>
      </c>
      <c r="G75" s="68"/>
      <c r="H75" s="61"/>
      <c r="I75" s="60" t="s">
        <v>39</v>
      </c>
      <c r="J75" s="62">
        <f t="shared" si="6"/>
        <v>1</v>
      </c>
      <c r="K75" s="63" t="s">
        <v>64</v>
      </c>
      <c r="L75" s="63" t="s">
        <v>7</v>
      </c>
      <c r="M75" s="45"/>
      <c r="N75" s="44"/>
      <c r="O75" s="44"/>
      <c r="P75" s="46"/>
      <c r="Q75" s="44"/>
      <c r="R75" s="44"/>
      <c r="S75" s="46"/>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7">
        <f t="shared" si="0"/>
        <v>211673.18</v>
      </c>
      <c r="BB75" s="48">
        <f t="shared" si="1"/>
        <v>211673.18</v>
      </c>
      <c r="BC75" s="43" t="str">
        <f t="shared" si="2"/>
        <v>INR  Two Lakh Eleven Thousand Six Hundred &amp; Seventy Three  and Paise Eighteen Only</v>
      </c>
      <c r="BD75" s="78">
        <v>2581</v>
      </c>
      <c r="BE75" s="78">
        <f t="shared" si="3"/>
        <v>2919.63</v>
      </c>
      <c r="BF75" s="78">
        <f t="shared" si="4"/>
        <v>187122.5</v>
      </c>
      <c r="BG75" s="78"/>
      <c r="HQ75" s="15"/>
      <c r="HR75" s="15"/>
      <c r="HS75" s="15"/>
      <c r="HT75" s="15"/>
      <c r="HU75" s="15"/>
    </row>
    <row r="76" spans="1:229" s="14" customFormat="1" ht="118.5" customHeight="1">
      <c r="A76" s="56">
        <v>64</v>
      </c>
      <c r="B76" s="64" t="s">
        <v>240</v>
      </c>
      <c r="C76" s="57" t="s">
        <v>115</v>
      </c>
      <c r="D76" s="65">
        <v>196.02</v>
      </c>
      <c r="E76" s="66" t="s">
        <v>160</v>
      </c>
      <c r="F76" s="67">
        <v>504.52</v>
      </c>
      <c r="G76" s="68"/>
      <c r="H76" s="61"/>
      <c r="I76" s="60" t="s">
        <v>39</v>
      </c>
      <c r="J76" s="62">
        <f t="shared" si="6"/>
        <v>1</v>
      </c>
      <c r="K76" s="63" t="s">
        <v>64</v>
      </c>
      <c r="L76" s="63" t="s">
        <v>7</v>
      </c>
      <c r="M76" s="45"/>
      <c r="N76" s="44"/>
      <c r="O76" s="44"/>
      <c r="P76" s="46"/>
      <c r="Q76" s="44"/>
      <c r="R76" s="44"/>
      <c r="S76" s="46"/>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7">
        <f t="shared" si="0"/>
        <v>98896.01</v>
      </c>
      <c r="BB76" s="48">
        <f t="shared" si="1"/>
        <v>98896.01</v>
      </c>
      <c r="BC76" s="43" t="str">
        <f t="shared" si="2"/>
        <v>INR  Ninety Eight Thousand Eight Hundred &amp; Ninety Six  and Paise One Only</v>
      </c>
      <c r="BD76" s="78">
        <v>446</v>
      </c>
      <c r="BE76" s="78">
        <f t="shared" si="3"/>
        <v>504.52</v>
      </c>
      <c r="BF76" s="78">
        <f t="shared" si="4"/>
        <v>87424.92</v>
      </c>
      <c r="BG76" s="78"/>
      <c r="HQ76" s="15"/>
      <c r="HR76" s="15"/>
      <c r="HS76" s="15"/>
      <c r="HT76" s="15"/>
      <c r="HU76" s="15"/>
    </row>
    <row r="77" spans="1:229" s="14" customFormat="1" ht="33" customHeight="1">
      <c r="A77" s="56">
        <v>65</v>
      </c>
      <c r="B77" s="64" t="s">
        <v>158</v>
      </c>
      <c r="C77" s="57" t="s">
        <v>116</v>
      </c>
      <c r="D77" s="65">
        <v>36.937</v>
      </c>
      <c r="E77" s="66" t="s">
        <v>159</v>
      </c>
      <c r="F77" s="67">
        <v>23.76</v>
      </c>
      <c r="G77" s="68"/>
      <c r="H77" s="61"/>
      <c r="I77" s="60" t="s">
        <v>39</v>
      </c>
      <c r="J77" s="62">
        <f t="shared" si="5"/>
        <v>1</v>
      </c>
      <c r="K77" s="63" t="s">
        <v>64</v>
      </c>
      <c r="L77" s="63" t="s">
        <v>7</v>
      </c>
      <c r="M77" s="45"/>
      <c r="N77" s="44"/>
      <c r="O77" s="44"/>
      <c r="P77" s="46"/>
      <c r="Q77" s="44"/>
      <c r="R77" s="44"/>
      <c r="S77" s="46"/>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7">
        <f t="shared" si="0"/>
        <v>877.62</v>
      </c>
      <c r="BB77" s="48">
        <f t="shared" si="1"/>
        <v>877.62</v>
      </c>
      <c r="BC77" s="43" t="str">
        <f t="shared" si="2"/>
        <v>INR  Eight Hundred &amp; Seventy Seven  and Paise Sixty Two Only</v>
      </c>
      <c r="BD77" s="78">
        <v>21</v>
      </c>
      <c r="BE77" s="78">
        <f t="shared" si="3"/>
        <v>23.76</v>
      </c>
      <c r="BF77" s="78">
        <f t="shared" si="4"/>
        <v>775.68</v>
      </c>
      <c r="BG77" s="78"/>
      <c r="HQ77" s="15"/>
      <c r="HR77" s="15"/>
      <c r="HS77" s="15"/>
      <c r="HT77" s="15"/>
      <c r="HU77" s="15"/>
    </row>
    <row r="78" spans="1:229" s="14" customFormat="1" ht="249.75" customHeight="1">
      <c r="A78" s="56">
        <v>66</v>
      </c>
      <c r="B78" s="69" t="s">
        <v>241</v>
      </c>
      <c r="C78" s="57" t="s">
        <v>117</v>
      </c>
      <c r="D78" s="65">
        <v>45</v>
      </c>
      <c r="E78" s="66" t="s">
        <v>242</v>
      </c>
      <c r="F78" s="67">
        <v>200.22</v>
      </c>
      <c r="G78" s="68"/>
      <c r="H78" s="61"/>
      <c r="I78" s="60" t="s">
        <v>39</v>
      </c>
      <c r="J78" s="62">
        <f t="shared" si="5"/>
        <v>1</v>
      </c>
      <c r="K78" s="63" t="s">
        <v>64</v>
      </c>
      <c r="L78" s="63" t="s">
        <v>7</v>
      </c>
      <c r="M78" s="45"/>
      <c r="N78" s="44"/>
      <c r="O78" s="44"/>
      <c r="P78" s="46"/>
      <c r="Q78" s="44"/>
      <c r="R78" s="44"/>
      <c r="S78" s="46"/>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7">
        <f t="shared" si="0"/>
        <v>9009.9</v>
      </c>
      <c r="BB78" s="48">
        <f t="shared" si="1"/>
        <v>9009.9</v>
      </c>
      <c r="BC78" s="43" t="str">
        <f t="shared" si="2"/>
        <v>INR  Nine Thousand  &amp;Nine  and Paise Ninety Only</v>
      </c>
      <c r="BD78" s="78">
        <v>177</v>
      </c>
      <c r="BE78" s="78">
        <f t="shared" si="3"/>
        <v>200.22</v>
      </c>
      <c r="BF78" s="78">
        <f t="shared" si="4"/>
        <v>7965</v>
      </c>
      <c r="BG78" s="78"/>
      <c r="HQ78" s="15"/>
      <c r="HR78" s="15"/>
      <c r="HS78" s="15"/>
      <c r="HT78" s="15"/>
      <c r="HU78" s="15"/>
    </row>
    <row r="79" spans="1:229" s="14" customFormat="1" ht="234.75" customHeight="1">
      <c r="A79" s="56">
        <v>67</v>
      </c>
      <c r="B79" s="64" t="s">
        <v>243</v>
      </c>
      <c r="C79" s="57" t="s">
        <v>118</v>
      </c>
      <c r="D79" s="65">
        <v>32</v>
      </c>
      <c r="E79" s="66" t="s">
        <v>242</v>
      </c>
      <c r="F79" s="67">
        <v>266.96</v>
      </c>
      <c r="G79" s="68"/>
      <c r="H79" s="61"/>
      <c r="I79" s="60" t="s">
        <v>39</v>
      </c>
      <c r="J79" s="62">
        <f>IF(I79="Less(-)",-1,1)</f>
        <v>1</v>
      </c>
      <c r="K79" s="63" t="s">
        <v>64</v>
      </c>
      <c r="L79" s="63" t="s">
        <v>7</v>
      </c>
      <c r="M79" s="45"/>
      <c r="N79" s="44"/>
      <c r="O79" s="44"/>
      <c r="P79" s="46"/>
      <c r="Q79" s="44"/>
      <c r="R79" s="44"/>
      <c r="S79" s="46"/>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7">
        <f aca="true" t="shared" si="7" ref="BA79:BA118">total_amount_ba($B$2,$D$2,D79,F79,J79,K79,M79)</f>
        <v>8542.72</v>
      </c>
      <c r="BB79" s="48">
        <f aca="true" t="shared" si="8" ref="BB79:BB118">BA79+SUM(N79:AZ79)</f>
        <v>8542.72</v>
      </c>
      <c r="BC79" s="43" t="str">
        <f aca="true" t="shared" si="9" ref="BC79:BC118">SpellNumber(L79,BB79)</f>
        <v>INR  Eight Thousand Five Hundred &amp; Forty Two  and Paise Seventy Two Only</v>
      </c>
      <c r="BD79" s="78">
        <v>236</v>
      </c>
      <c r="BE79" s="78">
        <f aca="true" t="shared" si="10" ref="BE79:BE95">ROUND(BD79*1.12*1.01,2)</f>
        <v>266.96</v>
      </c>
      <c r="BF79" s="78">
        <f aca="true" t="shared" si="11" ref="BF79:BF118">D79*BD79</f>
        <v>7552</v>
      </c>
      <c r="BG79" s="78"/>
      <c r="HQ79" s="15"/>
      <c r="HR79" s="15"/>
      <c r="HS79" s="15"/>
      <c r="HT79" s="15"/>
      <c r="HU79" s="15"/>
    </row>
    <row r="80" spans="1:229" s="14" customFormat="1" ht="232.5" customHeight="1">
      <c r="A80" s="56">
        <v>68</v>
      </c>
      <c r="B80" s="64" t="s">
        <v>244</v>
      </c>
      <c r="C80" s="57" t="s">
        <v>119</v>
      </c>
      <c r="D80" s="65">
        <v>40</v>
      </c>
      <c r="E80" s="66" t="s">
        <v>242</v>
      </c>
      <c r="F80" s="67">
        <v>330.31</v>
      </c>
      <c r="G80" s="68"/>
      <c r="H80" s="61"/>
      <c r="I80" s="60" t="s">
        <v>39</v>
      </c>
      <c r="J80" s="62">
        <f>IF(I80="Less(-)",-1,1)</f>
        <v>1</v>
      </c>
      <c r="K80" s="63" t="s">
        <v>64</v>
      </c>
      <c r="L80" s="63" t="s">
        <v>7</v>
      </c>
      <c r="M80" s="45"/>
      <c r="N80" s="44"/>
      <c r="O80" s="44"/>
      <c r="P80" s="46"/>
      <c r="Q80" s="44"/>
      <c r="R80" s="44"/>
      <c r="S80" s="46"/>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7">
        <f t="shared" si="7"/>
        <v>13212.4</v>
      </c>
      <c r="BB80" s="48">
        <f t="shared" si="8"/>
        <v>13212.4</v>
      </c>
      <c r="BC80" s="43" t="str">
        <f t="shared" si="9"/>
        <v>INR  Thirteen Thousand Two Hundred &amp; Twelve  and Paise Forty Only</v>
      </c>
      <c r="BD80" s="78">
        <v>292</v>
      </c>
      <c r="BE80" s="78">
        <f t="shared" si="10"/>
        <v>330.31</v>
      </c>
      <c r="BF80" s="78">
        <f t="shared" si="11"/>
        <v>11680</v>
      </c>
      <c r="BG80" s="78"/>
      <c r="HQ80" s="15"/>
      <c r="HR80" s="15"/>
      <c r="HS80" s="15"/>
      <c r="HT80" s="15"/>
      <c r="HU80" s="15"/>
    </row>
    <row r="81" spans="1:229" s="14" customFormat="1" ht="61.5" customHeight="1">
      <c r="A81" s="56">
        <v>69</v>
      </c>
      <c r="B81" s="64" t="s">
        <v>169</v>
      </c>
      <c r="C81" s="57" t="s">
        <v>120</v>
      </c>
      <c r="D81" s="65">
        <v>12</v>
      </c>
      <c r="E81" s="66" t="s">
        <v>165</v>
      </c>
      <c r="F81" s="67">
        <v>1423.05</v>
      </c>
      <c r="G81" s="68"/>
      <c r="H81" s="61"/>
      <c r="I81" s="60" t="s">
        <v>39</v>
      </c>
      <c r="J81" s="62">
        <f t="shared" si="5"/>
        <v>1</v>
      </c>
      <c r="K81" s="63" t="s">
        <v>64</v>
      </c>
      <c r="L81" s="63" t="s">
        <v>7</v>
      </c>
      <c r="M81" s="45"/>
      <c r="N81" s="44"/>
      <c r="O81" s="44"/>
      <c r="P81" s="46"/>
      <c r="Q81" s="44"/>
      <c r="R81" s="44"/>
      <c r="S81" s="46"/>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7">
        <f t="shared" si="7"/>
        <v>17076.6</v>
      </c>
      <c r="BB81" s="48">
        <f t="shared" si="8"/>
        <v>17076.6</v>
      </c>
      <c r="BC81" s="43" t="str">
        <f t="shared" si="9"/>
        <v>INR  Seventeen Thousand  &amp;Seventy Six  and Paise Sixty Only</v>
      </c>
      <c r="BD81" s="78">
        <v>1258</v>
      </c>
      <c r="BE81" s="78">
        <f t="shared" si="10"/>
        <v>1423.05</v>
      </c>
      <c r="BF81" s="78">
        <f t="shared" si="11"/>
        <v>15096</v>
      </c>
      <c r="BG81" s="78"/>
      <c r="HQ81" s="15"/>
      <c r="HR81" s="15"/>
      <c r="HS81" s="15"/>
      <c r="HT81" s="15"/>
      <c r="HU81" s="15"/>
    </row>
    <row r="82" spans="1:229" s="14" customFormat="1" ht="48.75" customHeight="1">
      <c r="A82" s="56">
        <v>70</v>
      </c>
      <c r="B82" s="64" t="s">
        <v>245</v>
      </c>
      <c r="C82" s="57" t="s">
        <v>121</v>
      </c>
      <c r="D82" s="65">
        <v>50</v>
      </c>
      <c r="E82" s="66" t="s">
        <v>165</v>
      </c>
      <c r="F82" s="67">
        <v>921.93</v>
      </c>
      <c r="G82" s="68"/>
      <c r="H82" s="61"/>
      <c r="I82" s="60" t="s">
        <v>39</v>
      </c>
      <c r="J82" s="62">
        <f t="shared" si="5"/>
        <v>1</v>
      </c>
      <c r="K82" s="63" t="s">
        <v>64</v>
      </c>
      <c r="L82" s="63" t="s">
        <v>7</v>
      </c>
      <c r="M82" s="45"/>
      <c r="N82" s="44"/>
      <c r="O82" s="44"/>
      <c r="P82" s="46"/>
      <c r="Q82" s="44"/>
      <c r="R82" s="44"/>
      <c r="S82" s="46"/>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7">
        <f t="shared" si="7"/>
        <v>46096.5</v>
      </c>
      <c r="BB82" s="48">
        <f t="shared" si="8"/>
        <v>46096.5</v>
      </c>
      <c r="BC82" s="43" t="str">
        <f t="shared" si="9"/>
        <v>INR  Forty Six Thousand  &amp;Ninety Six  and Paise Fifty Only</v>
      </c>
      <c r="BD82" s="78">
        <v>815</v>
      </c>
      <c r="BE82" s="78">
        <f t="shared" si="10"/>
        <v>921.93</v>
      </c>
      <c r="BF82" s="78">
        <f t="shared" si="11"/>
        <v>40750</v>
      </c>
      <c r="BG82" s="78"/>
      <c r="HQ82" s="15"/>
      <c r="HR82" s="15"/>
      <c r="HS82" s="15"/>
      <c r="HT82" s="15"/>
      <c r="HU82" s="15"/>
    </row>
    <row r="83" spans="1:229" s="14" customFormat="1" ht="63.75" customHeight="1">
      <c r="A83" s="56">
        <v>71</v>
      </c>
      <c r="B83" s="64" t="s">
        <v>246</v>
      </c>
      <c r="C83" s="57" t="s">
        <v>122</v>
      </c>
      <c r="D83" s="65">
        <v>152</v>
      </c>
      <c r="E83" s="66" t="s">
        <v>242</v>
      </c>
      <c r="F83" s="67">
        <v>330.31</v>
      </c>
      <c r="G83" s="68"/>
      <c r="H83" s="61"/>
      <c r="I83" s="60" t="s">
        <v>39</v>
      </c>
      <c r="J83" s="62">
        <f t="shared" si="5"/>
        <v>1</v>
      </c>
      <c r="K83" s="63" t="s">
        <v>64</v>
      </c>
      <c r="L83" s="63" t="s">
        <v>7</v>
      </c>
      <c r="M83" s="45"/>
      <c r="N83" s="44"/>
      <c r="O83" s="44"/>
      <c r="P83" s="46"/>
      <c r="Q83" s="44"/>
      <c r="R83" s="44"/>
      <c r="S83" s="46"/>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7">
        <f t="shared" si="7"/>
        <v>50207.12</v>
      </c>
      <c r="BB83" s="48">
        <f t="shared" si="8"/>
        <v>50207.12</v>
      </c>
      <c r="BC83" s="43" t="str">
        <f t="shared" si="9"/>
        <v>INR  Fifty Thousand Two Hundred &amp; Seven  and Paise Twelve Only</v>
      </c>
      <c r="BD83" s="78">
        <v>292</v>
      </c>
      <c r="BE83" s="78">
        <f t="shared" si="10"/>
        <v>330.31</v>
      </c>
      <c r="BF83" s="78">
        <f t="shared" si="11"/>
        <v>44384</v>
      </c>
      <c r="BG83" s="78"/>
      <c r="HQ83" s="15"/>
      <c r="HR83" s="15"/>
      <c r="HS83" s="15"/>
      <c r="HT83" s="15"/>
      <c r="HU83" s="15"/>
    </row>
    <row r="84" spans="1:229" s="14" customFormat="1" ht="66.75" customHeight="1">
      <c r="A84" s="56">
        <v>72</v>
      </c>
      <c r="B84" s="64" t="s">
        <v>247</v>
      </c>
      <c r="C84" s="57" t="s">
        <v>123</v>
      </c>
      <c r="D84" s="65">
        <v>172</v>
      </c>
      <c r="E84" s="66" t="s">
        <v>242</v>
      </c>
      <c r="F84" s="67">
        <v>356.33</v>
      </c>
      <c r="G84" s="68"/>
      <c r="H84" s="61"/>
      <c r="I84" s="60" t="s">
        <v>39</v>
      </c>
      <c r="J84" s="62">
        <f t="shared" si="5"/>
        <v>1</v>
      </c>
      <c r="K84" s="63" t="s">
        <v>64</v>
      </c>
      <c r="L84" s="63" t="s">
        <v>7</v>
      </c>
      <c r="M84" s="45"/>
      <c r="N84" s="44"/>
      <c r="O84" s="44"/>
      <c r="P84" s="46"/>
      <c r="Q84" s="44"/>
      <c r="R84" s="44"/>
      <c r="S84" s="46"/>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7">
        <f t="shared" si="7"/>
        <v>61288.76</v>
      </c>
      <c r="BB84" s="48">
        <f t="shared" si="8"/>
        <v>61288.76</v>
      </c>
      <c r="BC84" s="43" t="str">
        <f t="shared" si="9"/>
        <v>INR  Sixty One Thousand Two Hundred &amp; Eighty Eight  and Paise Seventy Six Only</v>
      </c>
      <c r="BD84" s="78">
        <v>315</v>
      </c>
      <c r="BE84" s="78">
        <f t="shared" si="10"/>
        <v>356.33</v>
      </c>
      <c r="BF84" s="78">
        <f t="shared" si="11"/>
        <v>54180</v>
      </c>
      <c r="BG84" s="78"/>
      <c r="HQ84" s="15"/>
      <c r="HR84" s="15"/>
      <c r="HS84" s="15"/>
      <c r="HT84" s="15"/>
      <c r="HU84" s="15"/>
    </row>
    <row r="85" spans="1:229" s="14" customFormat="1" ht="75.75" customHeight="1">
      <c r="A85" s="56">
        <v>73</v>
      </c>
      <c r="B85" s="64" t="s">
        <v>248</v>
      </c>
      <c r="C85" s="57" t="s">
        <v>124</v>
      </c>
      <c r="D85" s="65">
        <v>60</v>
      </c>
      <c r="E85" s="66" t="s">
        <v>161</v>
      </c>
      <c r="F85" s="67">
        <v>96.15</v>
      </c>
      <c r="G85" s="68"/>
      <c r="H85" s="61"/>
      <c r="I85" s="60" t="s">
        <v>39</v>
      </c>
      <c r="J85" s="62">
        <f t="shared" si="5"/>
        <v>1</v>
      </c>
      <c r="K85" s="63" t="s">
        <v>64</v>
      </c>
      <c r="L85" s="63" t="s">
        <v>7</v>
      </c>
      <c r="M85" s="45"/>
      <c r="N85" s="44"/>
      <c r="O85" s="44"/>
      <c r="P85" s="46"/>
      <c r="Q85" s="44"/>
      <c r="R85" s="44"/>
      <c r="S85" s="46"/>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7">
        <f t="shared" si="7"/>
        <v>5769</v>
      </c>
      <c r="BB85" s="48">
        <f t="shared" si="8"/>
        <v>5769</v>
      </c>
      <c r="BC85" s="43" t="str">
        <f t="shared" si="9"/>
        <v>INR  Five Thousand Seven Hundred &amp; Sixty Nine  Only</v>
      </c>
      <c r="BD85" s="78">
        <v>85</v>
      </c>
      <c r="BE85" s="78">
        <f t="shared" si="10"/>
        <v>96.15</v>
      </c>
      <c r="BF85" s="78">
        <f t="shared" si="11"/>
        <v>5100</v>
      </c>
      <c r="BG85" s="78"/>
      <c r="HQ85" s="15"/>
      <c r="HR85" s="15"/>
      <c r="HS85" s="15"/>
      <c r="HT85" s="15"/>
      <c r="HU85" s="15"/>
    </row>
    <row r="86" spans="1:229" s="14" customFormat="1" ht="78.75" customHeight="1">
      <c r="A86" s="56">
        <v>74</v>
      </c>
      <c r="B86" s="64" t="s">
        <v>249</v>
      </c>
      <c r="C86" s="57" t="s">
        <v>125</v>
      </c>
      <c r="D86" s="65">
        <v>10</v>
      </c>
      <c r="E86" s="66" t="s">
        <v>161</v>
      </c>
      <c r="F86" s="67">
        <v>96.15</v>
      </c>
      <c r="G86" s="68"/>
      <c r="H86" s="61"/>
      <c r="I86" s="60" t="s">
        <v>39</v>
      </c>
      <c r="J86" s="62">
        <f>IF(I86="Less(-)",-1,1)</f>
        <v>1</v>
      </c>
      <c r="K86" s="63" t="s">
        <v>64</v>
      </c>
      <c r="L86" s="63" t="s">
        <v>7</v>
      </c>
      <c r="M86" s="45"/>
      <c r="N86" s="44"/>
      <c r="O86" s="44"/>
      <c r="P86" s="46"/>
      <c r="Q86" s="44"/>
      <c r="R86" s="44"/>
      <c r="S86" s="46"/>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7">
        <f t="shared" si="7"/>
        <v>961.5</v>
      </c>
      <c r="BB86" s="48">
        <f t="shared" si="8"/>
        <v>961.5</v>
      </c>
      <c r="BC86" s="43" t="str">
        <f t="shared" si="9"/>
        <v>INR  Nine Hundred &amp; Sixty One  and Paise Fifty Only</v>
      </c>
      <c r="BD86" s="78">
        <v>85</v>
      </c>
      <c r="BE86" s="78">
        <f t="shared" si="10"/>
        <v>96.15</v>
      </c>
      <c r="BF86" s="78">
        <f t="shared" si="11"/>
        <v>850</v>
      </c>
      <c r="BG86" s="78"/>
      <c r="HQ86" s="15"/>
      <c r="HR86" s="15"/>
      <c r="HS86" s="15"/>
      <c r="HT86" s="15"/>
      <c r="HU86" s="15"/>
    </row>
    <row r="87" spans="1:229" s="14" customFormat="1" ht="79.5" customHeight="1">
      <c r="A87" s="56">
        <v>75</v>
      </c>
      <c r="B87" s="64" t="s">
        <v>250</v>
      </c>
      <c r="C87" s="57" t="s">
        <v>126</v>
      </c>
      <c r="D87" s="65">
        <v>50</v>
      </c>
      <c r="E87" s="66" t="s">
        <v>161</v>
      </c>
      <c r="F87" s="67">
        <v>166.29</v>
      </c>
      <c r="G87" s="68"/>
      <c r="H87" s="61"/>
      <c r="I87" s="60" t="s">
        <v>39</v>
      </c>
      <c r="J87" s="62">
        <f t="shared" si="5"/>
        <v>1</v>
      </c>
      <c r="K87" s="63" t="s">
        <v>64</v>
      </c>
      <c r="L87" s="63" t="s">
        <v>7</v>
      </c>
      <c r="M87" s="45"/>
      <c r="N87" s="44"/>
      <c r="O87" s="44"/>
      <c r="P87" s="46"/>
      <c r="Q87" s="44"/>
      <c r="R87" s="44"/>
      <c r="S87" s="46"/>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7">
        <f t="shared" si="7"/>
        <v>8314.5</v>
      </c>
      <c r="BB87" s="48">
        <f t="shared" si="8"/>
        <v>8314.5</v>
      </c>
      <c r="BC87" s="43" t="str">
        <f t="shared" si="9"/>
        <v>INR  Eight Thousand Three Hundred &amp; Fourteen  and Paise Fifty Only</v>
      </c>
      <c r="BD87" s="78">
        <v>147</v>
      </c>
      <c r="BE87" s="78">
        <f t="shared" si="10"/>
        <v>166.29</v>
      </c>
      <c r="BF87" s="78">
        <f t="shared" si="11"/>
        <v>7350</v>
      </c>
      <c r="BG87" s="78"/>
      <c r="HQ87" s="15"/>
      <c r="HR87" s="15"/>
      <c r="HS87" s="15"/>
      <c r="HT87" s="15"/>
      <c r="HU87" s="15"/>
    </row>
    <row r="88" spans="1:229" s="14" customFormat="1" ht="75" customHeight="1">
      <c r="A88" s="56">
        <v>76</v>
      </c>
      <c r="B88" s="64" t="s">
        <v>251</v>
      </c>
      <c r="C88" s="57" t="s">
        <v>127</v>
      </c>
      <c r="D88" s="65">
        <v>65</v>
      </c>
      <c r="E88" s="66" t="s">
        <v>161</v>
      </c>
      <c r="F88" s="67">
        <v>100.68</v>
      </c>
      <c r="G88" s="68"/>
      <c r="H88" s="61"/>
      <c r="I88" s="60" t="s">
        <v>39</v>
      </c>
      <c r="J88" s="62">
        <f t="shared" si="5"/>
        <v>1</v>
      </c>
      <c r="K88" s="63" t="s">
        <v>64</v>
      </c>
      <c r="L88" s="63" t="s">
        <v>7</v>
      </c>
      <c r="M88" s="45"/>
      <c r="N88" s="44"/>
      <c r="O88" s="44"/>
      <c r="P88" s="46"/>
      <c r="Q88" s="44"/>
      <c r="R88" s="44"/>
      <c r="S88" s="46"/>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7">
        <f t="shared" si="7"/>
        <v>6544.2</v>
      </c>
      <c r="BB88" s="48">
        <f t="shared" si="8"/>
        <v>6544.2</v>
      </c>
      <c r="BC88" s="43" t="str">
        <f t="shared" si="9"/>
        <v>INR  Six Thousand Five Hundred &amp; Forty Four  and Paise Twenty Only</v>
      </c>
      <c r="BD88" s="78">
        <v>89</v>
      </c>
      <c r="BE88" s="78">
        <f t="shared" si="10"/>
        <v>100.68</v>
      </c>
      <c r="BF88" s="78">
        <f t="shared" si="11"/>
        <v>5785</v>
      </c>
      <c r="BG88" s="78"/>
      <c r="HQ88" s="15"/>
      <c r="HR88" s="15"/>
      <c r="HS88" s="15"/>
      <c r="HT88" s="15"/>
      <c r="HU88" s="15"/>
    </row>
    <row r="89" spans="1:229" s="14" customFormat="1" ht="75.75" customHeight="1">
      <c r="A89" s="56">
        <v>77</v>
      </c>
      <c r="B89" s="64" t="s">
        <v>252</v>
      </c>
      <c r="C89" s="57" t="s">
        <v>128</v>
      </c>
      <c r="D89" s="65">
        <v>150</v>
      </c>
      <c r="E89" s="66" t="s">
        <v>161</v>
      </c>
      <c r="F89" s="67">
        <v>135.74</v>
      </c>
      <c r="G89" s="68"/>
      <c r="H89" s="61"/>
      <c r="I89" s="60" t="s">
        <v>39</v>
      </c>
      <c r="J89" s="62">
        <f t="shared" si="5"/>
        <v>1</v>
      </c>
      <c r="K89" s="63" t="s">
        <v>64</v>
      </c>
      <c r="L89" s="63" t="s">
        <v>7</v>
      </c>
      <c r="M89" s="45"/>
      <c r="N89" s="44"/>
      <c r="O89" s="44"/>
      <c r="P89" s="46"/>
      <c r="Q89" s="44"/>
      <c r="R89" s="44"/>
      <c r="S89" s="46"/>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7">
        <f t="shared" si="7"/>
        <v>20361</v>
      </c>
      <c r="BB89" s="48">
        <f t="shared" si="8"/>
        <v>20361</v>
      </c>
      <c r="BC89" s="43" t="str">
        <f t="shared" si="9"/>
        <v>INR  Twenty Thousand Three Hundred &amp; Sixty One  Only</v>
      </c>
      <c r="BD89" s="78">
        <v>120</v>
      </c>
      <c r="BE89" s="78">
        <f t="shared" si="10"/>
        <v>135.74</v>
      </c>
      <c r="BF89" s="78">
        <f t="shared" si="11"/>
        <v>18000</v>
      </c>
      <c r="BG89" s="78"/>
      <c r="HQ89" s="15"/>
      <c r="HR89" s="15"/>
      <c r="HS89" s="15"/>
      <c r="HT89" s="15"/>
      <c r="HU89" s="15"/>
    </row>
    <row r="90" spans="1:229" s="14" customFormat="1" ht="75" customHeight="1">
      <c r="A90" s="56">
        <v>78</v>
      </c>
      <c r="B90" s="64" t="s">
        <v>253</v>
      </c>
      <c r="C90" s="57" t="s">
        <v>129</v>
      </c>
      <c r="D90" s="65">
        <v>120</v>
      </c>
      <c r="E90" s="66" t="s">
        <v>161</v>
      </c>
      <c r="F90" s="67">
        <v>37.33</v>
      </c>
      <c r="G90" s="68"/>
      <c r="H90" s="61"/>
      <c r="I90" s="60" t="s">
        <v>39</v>
      </c>
      <c r="J90" s="62">
        <f>IF(I90="Less(-)",-1,1)</f>
        <v>1</v>
      </c>
      <c r="K90" s="63" t="s">
        <v>64</v>
      </c>
      <c r="L90" s="63" t="s">
        <v>7</v>
      </c>
      <c r="M90" s="45"/>
      <c r="N90" s="44"/>
      <c r="O90" s="44"/>
      <c r="P90" s="46"/>
      <c r="Q90" s="44"/>
      <c r="R90" s="44"/>
      <c r="S90" s="46"/>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7">
        <f t="shared" si="7"/>
        <v>4479.6</v>
      </c>
      <c r="BB90" s="48">
        <f t="shared" si="8"/>
        <v>4479.6</v>
      </c>
      <c r="BC90" s="43" t="str">
        <f t="shared" si="9"/>
        <v>INR  Four Thousand Four Hundred &amp; Seventy Nine  and Paise Sixty Only</v>
      </c>
      <c r="BD90" s="78">
        <v>33</v>
      </c>
      <c r="BE90" s="78">
        <f t="shared" si="10"/>
        <v>37.33</v>
      </c>
      <c r="BF90" s="78">
        <f t="shared" si="11"/>
        <v>3960</v>
      </c>
      <c r="BG90" s="78"/>
      <c r="HQ90" s="15"/>
      <c r="HR90" s="15"/>
      <c r="HS90" s="15"/>
      <c r="HT90" s="15"/>
      <c r="HU90" s="15"/>
    </row>
    <row r="91" spans="1:229" s="14" customFormat="1" ht="77.25" customHeight="1">
      <c r="A91" s="56">
        <v>79</v>
      </c>
      <c r="B91" s="64" t="s">
        <v>254</v>
      </c>
      <c r="C91" s="57" t="s">
        <v>130</v>
      </c>
      <c r="D91" s="65">
        <v>290</v>
      </c>
      <c r="E91" s="66" t="s">
        <v>161</v>
      </c>
      <c r="F91" s="67">
        <v>23.76</v>
      </c>
      <c r="G91" s="68"/>
      <c r="H91" s="61"/>
      <c r="I91" s="60" t="s">
        <v>39</v>
      </c>
      <c r="J91" s="62">
        <f t="shared" si="5"/>
        <v>1</v>
      </c>
      <c r="K91" s="63" t="s">
        <v>64</v>
      </c>
      <c r="L91" s="63" t="s">
        <v>7</v>
      </c>
      <c r="M91" s="45"/>
      <c r="N91" s="44"/>
      <c r="O91" s="44"/>
      <c r="P91" s="46"/>
      <c r="Q91" s="44"/>
      <c r="R91" s="44"/>
      <c r="S91" s="46"/>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7">
        <f t="shared" si="7"/>
        <v>6890.4</v>
      </c>
      <c r="BB91" s="48">
        <f t="shared" si="8"/>
        <v>6890.4</v>
      </c>
      <c r="BC91" s="43" t="str">
        <f t="shared" si="9"/>
        <v>INR  Six Thousand Eight Hundred &amp; Ninety  and Paise Forty Only</v>
      </c>
      <c r="BD91" s="78">
        <v>21</v>
      </c>
      <c r="BE91" s="78">
        <f t="shared" si="10"/>
        <v>23.76</v>
      </c>
      <c r="BF91" s="78">
        <f t="shared" si="11"/>
        <v>6090</v>
      </c>
      <c r="BG91" s="78"/>
      <c r="HQ91" s="15"/>
      <c r="HR91" s="15"/>
      <c r="HS91" s="15"/>
      <c r="HT91" s="15"/>
      <c r="HU91" s="15"/>
    </row>
    <row r="92" spans="1:229" s="14" customFormat="1" ht="178.5" customHeight="1">
      <c r="A92" s="56">
        <v>80</v>
      </c>
      <c r="B92" s="64" t="s">
        <v>255</v>
      </c>
      <c r="C92" s="57" t="s">
        <v>131</v>
      </c>
      <c r="D92" s="65">
        <v>302</v>
      </c>
      <c r="E92" s="66" t="s">
        <v>242</v>
      </c>
      <c r="F92" s="67">
        <v>64.48</v>
      </c>
      <c r="G92" s="68"/>
      <c r="H92" s="61"/>
      <c r="I92" s="60" t="s">
        <v>39</v>
      </c>
      <c r="J92" s="62">
        <f aca="true" t="shared" si="12" ref="J92:J118">IF(I92="Less(-)",-1,1)</f>
        <v>1</v>
      </c>
      <c r="K92" s="63" t="s">
        <v>64</v>
      </c>
      <c r="L92" s="63" t="s">
        <v>7</v>
      </c>
      <c r="M92" s="45"/>
      <c r="N92" s="44"/>
      <c r="O92" s="44"/>
      <c r="P92" s="46"/>
      <c r="Q92" s="44"/>
      <c r="R92" s="44"/>
      <c r="S92" s="46"/>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7">
        <f t="shared" si="7"/>
        <v>19472.96</v>
      </c>
      <c r="BB92" s="48">
        <f t="shared" si="8"/>
        <v>19472.96</v>
      </c>
      <c r="BC92" s="43" t="str">
        <f t="shared" si="9"/>
        <v>INR  Nineteen Thousand Four Hundred &amp; Seventy Two  and Paise Ninety Six Only</v>
      </c>
      <c r="BD92" s="78">
        <v>57</v>
      </c>
      <c r="BE92" s="78">
        <f t="shared" si="10"/>
        <v>64.48</v>
      </c>
      <c r="BF92" s="78">
        <f t="shared" si="11"/>
        <v>17214</v>
      </c>
      <c r="BG92" s="78"/>
      <c r="HQ92" s="15"/>
      <c r="HR92" s="15"/>
      <c r="HS92" s="15"/>
      <c r="HT92" s="15"/>
      <c r="HU92" s="15"/>
    </row>
    <row r="93" spans="1:229" s="14" customFormat="1" ht="264" customHeight="1">
      <c r="A93" s="56">
        <v>81</v>
      </c>
      <c r="B93" s="64" t="s">
        <v>256</v>
      </c>
      <c r="C93" s="57" t="s">
        <v>132</v>
      </c>
      <c r="D93" s="65">
        <v>12</v>
      </c>
      <c r="E93" s="66" t="s">
        <v>161</v>
      </c>
      <c r="F93" s="67">
        <v>8135.59</v>
      </c>
      <c r="G93" s="68"/>
      <c r="H93" s="61"/>
      <c r="I93" s="60" t="s">
        <v>39</v>
      </c>
      <c r="J93" s="62">
        <f t="shared" si="12"/>
        <v>1</v>
      </c>
      <c r="K93" s="63" t="s">
        <v>64</v>
      </c>
      <c r="L93" s="63" t="s">
        <v>7</v>
      </c>
      <c r="M93" s="45"/>
      <c r="N93" s="44"/>
      <c r="O93" s="44"/>
      <c r="P93" s="46"/>
      <c r="Q93" s="44"/>
      <c r="R93" s="44"/>
      <c r="S93" s="46"/>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7">
        <f t="shared" si="7"/>
        <v>97627.08</v>
      </c>
      <c r="BB93" s="48">
        <f t="shared" si="8"/>
        <v>97627.08</v>
      </c>
      <c r="BC93" s="43" t="str">
        <f t="shared" si="9"/>
        <v>INR  Ninety Seven Thousand Six Hundred &amp; Twenty Seven  and Paise Eight Only</v>
      </c>
      <c r="BD93" s="78">
        <v>7192</v>
      </c>
      <c r="BE93" s="78">
        <f t="shared" si="10"/>
        <v>8135.59</v>
      </c>
      <c r="BF93" s="78">
        <f t="shared" si="11"/>
        <v>86304</v>
      </c>
      <c r="BG93" s="78"/>
      <c r="HQ93" s="15"/>
      <c r="HR93" s="15"/>
      <c r="HS93" s="15"/>
      <c r="HT93" s="15"/>
      <c r="HU93" s="15"/>
    </row>
    <row r="94" spans="1:229" s="14" customFormat="1" ht="361.5" customHeight="1">
      <c r="A94" s="56">
        <v>82</v>
      </c>
      <c r="B94" s="64" t="s">
        <v>257</v>
      </c>
      <c r="C94" s="57" t="s">
        <v>133</v>
      </c>
      <c r="D94" s="65">
        <v>2</v>
      </c>
      <c r="E94" s="66" t="s">
        <v>161</v>
      </c>
      <c r="F94" s="67">
        <v>102472.01</v>
      </c>
      <c r="G94" s="68"/>
      <c r="H94" s="61"/>
      <c r="I94" s="60" t="s">
        <v>39</v>
      </c>
      <c r="J94" s="62">
        <f t="shared" si="12"/>
        <v>1</v>
      </c>
      <c r="K94" s="63" t="s">
        <v>64</v>
      </c>
      <c r="L94" s="63" t="s">
        <v>7</v>
      </c>
      <c r="M94" s="45"/>
      <c r="N94" s="44"/>
      <c r="O94" s="44"/>
      <c r="P94" s="46"/>
      <c r="Q94" s="44"/>
      <c r="R94" s="44"/>
      <c r="S94" s="46"/>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7">
        <f t="shared" si="7"/>
        <v>204944.02</v>
      </c>
      <c r="BB94" s="48">
        <f t="shared" si="8"/>
        <v>204944.02</v>
      </c>
      <c r="BC94" s="43" t="str">
        <f t="shared" si="9"/>
        <v>INR  Two Lakh Four Thousand Nine Hundred &amp; Forty Four  and Paise Two Only</v>
      </c>
      <c r="BD94" s="78">
        <v>90587</v>
      </c>
      <c r="BE94" s="78">
        <f t="shared" si="10"/>
        <v>102472.01</v>
      </c>
      <c r="BF94" s="78">
        <f t="shared" si="11"/>
        <v>181174</v>
      </c>
      <c r="BG94" s="78"/>
      <c r="HQ94" s="15"/>
      <c r="HR94" s="15"/>
      <c r="HS94" s="15"/>
      <c r="HT94" s="15"/>
      <c r="HU94" s="15"/>
    </row>
    <row r="95" spans="1:229" s="14" customFormat="1" ht="279.75" customHeight="1">
      <c r="A95" s="56">
        <v>83</v>
      </c>
      <c r="B95" s="64" t="s">
        <v>258</v>
      </c>
      <c r="C95" s="57" t="s">
        <v>134</v>
      </c>
      <c r="D95" s="65">
        <v>2</v>
      </c>
      <c r="E95" s="66" t="s">
        <v>161</v>
      </c>
      <c r="F95" s="67">
        <v>18388.79</v>
      </c>
      <c r="G95" s="68"/>
      <c r="H95" s="61"/>
      <c r="I95" s="60" t="s">
        <v>39</v>
      </c>
      <c r="J95" s="62">
        <f t="shared" si="12"/>
        <v>1</v>
      </c>
      <c r="K95" s="63" t="s">
        <v>64</v>
      </c>
      <c r="L95" s="63" t="s">
        <v>7</v>
      </c>
      <c r="M95" s="45"/>
      <c r="N95" s="44"/>
      <c r="O95" s="44"/>
      <c r="P95" s="46"/>
      <c r="Q95" s="44"/>
      <c r="R95" s="44"/>
      <c r="S95" s="46"/>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7">
        <f t="shared" si="7"/>
        <v>36777.58</v>
      </c>
      <c r="BB95" s="48">
        <f t="shared" si="8"/>
        <v>36777.58</v>
      </c>
      <c r="BC95" s="43" t="str">
        <f t="shared" si="9"/>
        <v>INR  Thirty Six Thousand Seven Hundred &amp; Seventy Seven  and Paise Fifty Eight Only</v>
      </c>
      <c r="BD95" s="78">
        <v>16256</v>
      </c>
      <c r="BE95" s="78">
        <f t="shared" si="10"/>
        <v>18388.79</v>
      </c>
      <c r="BF95" s="78">
        <f t="shared" si="11"/>
        <v>32512</v>
      </c>
      <c r="BG95" s="78"/>
      <c r="HQ95" s="15"/>
      <c r="HR95" s="15"/>
      <c r="HS95" s="15"/>
      <c r="HT95" s="15"/>
      <c r="HU95" s="15"/>
    </row>
    <row r="96" spans="1:229" s="14" customFormat="1" ht="63.75" customHeight="1">
      <c r="A96" s="56">
        <v>84</v>
      </c>
      <c r="B96" s="64" t="s">
        <v>259</v>
      </c>
      <c r="C96" s="57" t="s">
        <v>135</v>
      </c>
      <c r="D96" s="65">
        <v>4</v>
      </c>
      <c r="E96" s="66" t="s">
        <v>166</v>
      </c>
      <c r="F96" s="67">
        <v>4814.34</v>
      </c>
      <c r="G96" s="68"/>
      <c r="H96" s="61"/>
      <c r="I96" s="60" t="s">
        <v>39</v>
      </c>
      <c r="J96" s="62">
        <f t="shared" si="12"/>
        <v>1</v>
      </c>
      <c r="K96" s="63" t="s">
        <v>64</v>
      </c>
      <c r="L96" s="63" t="s">
        <v>7</v>
      </c>
      <c r="M96" s="45"/>
      <c r="N96" s="44"/>
      <c r="O96" s="44"/>
      <c r="P96" s="46"/>
      <c r="Q96" s="44"/>
      <c r="R96" s="44"/>
      <c r="S96" s="46"/>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7">
        <f t="shared" si="7"/>
        <v>19257.36</v>
      </c>
      <c r="BB96" s="48">
        <f t="shared" si="8"/>
        <v>19257.36</v>
      </c>
      <c r="BC96" s="43" t="str">
        <f t="shared" si="9"/>
        <v>INR  Nineteen Thousand Two Hundred &amp; Fifty Seven  and Paise Thirty Six Only</v>
      </c>
      <c r="BD96" s="78">
        <v>4132</v>
      </c>
      <c r="BE96" s="78">
        <f>ROUND(BD96*1.12*1.03*1.01,2)</f>
        <v>4814.34</v>
      </c>
      <c r="BF96" s="78">
        <f t="shared" si="11"/>
        <v>16528</v>
      </c>
      <c r="BG96" s="78"/>
      <c r="HQ96" s="15"/>
      <c r="HR96" s="15"/>
      <c r="HS96" s="15"/>
      <c r="HT96" s="15"/>
      <c r="HU96" s="15"/>
    </row>
    <row r="97" spans="1:229" s="14" customFormat="1" ht="104.25" customHeight="1">
      <c r="A97" s="56">
        <v>85</v>
      </c>
      <c r="B97" s="64" t="s">
        <v>260</v>
      </c>
      <c r="C97" s="57" t="s">
        <v>136</v>
      </c>
      <c r="D97" s="65">
        <v>4</v>
      </c>
      <c r="E97" s="66" t="s">
        <v>166</v>
      </c>
      <c r="F97" s="67">
        <v>6962.85</v>
      </c>
      <c r="G97" s="68"/>
      <c r="H97" s="61"/>
      <c r="I97" s="60" t="s">
        <v>39</v>
      </c>
      <c r="J97" s="62">
        <f t="shared" si="12"/>
        <v>1</v>
      </c>
      <c r="K97" s="63" t="s">
        <v>64</v>
      </c>
      <c r="L97" s="63" t="s">
        <v>7</v>
      </c>
      <c r="M97" s="45"/>
      <c r="N97" s="44"/>
      <c r="O97" s="44"/>
      <c r="P97" s="46"/>
      <c r="Q97" s="44"/>
      <c r="R97" s="44"/>
      <c r="S97" s="46"/>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7">
        <f t="shared" si="7"/>
        <v>27851.4</v>
      </c>
      <c r="BB97" s="48">
        <f t="shared" si="8"/>
        <v>27851.4</v>
      </c>
      <c r="BC97" s="43" t="str">
        <f t="shared" si="9"/>
        <v>INR  Twenty Seven Thousand Eight Hundred &amp; Fifty One  and Paise Forty Only</v>
      </c>
      <c r="BD97" s="78">
        <v>5976</v>
      </c>
      <c r="BE97" s="78">
        <f aca="true" t="shared" si="13" ref="BE97:BE111">ROUND(BD97*1.12*1.03*1.01,2)</f>
        <v>6962.85</v>
      </c>
      <c r="BF97" s="78">
        <f t="shared" si="11"/>
        <v>23904</v>
      </c>
      <c r="BG97" s="78"/>
      <c r="HQ97" s="15"/>
      <c r="HR97" s="15"/>
      <c r="HS97" s="15"/>
      <c r="HT97" s="15"/>
      <c r="HU97" s="15"/>
    </row>
    <row r="98" spans="1:229" s="14" customFormat="1" ht="89.25" customHeight="1">
      <c r="A98" s="56">
        <v>86</v>
      </c>
      <c r="B98" s="64" t="s">
        <v>278</v>
      </c>
      <c r="C98" s="57" t="s">
        <v>137</v>
      </c>
      <c r="D98" s="65">
        <v>8</v>
      </c>
      <c r="E98" s="66" t="s">
        <v>166</v>
      </c>
      <c r="F98" s="67">
        <v>5110.29</v>
      </c>
      <c r="G98" s="68"/>
      <c r="H98" s="61"/>
      <c r="I98" s="60" t="s">
        <v>39</v>
      </c>
      <c r="J98" s="62">
        <f t="shared" si="12"/>
        <v>1</v>
      </c>
      <c r="K98" s="63" t="s">
        <v>64</v>
      </c>
      <c r="L98" s="63" t="s">
        <v>7</v>
      </c>
      <c r="M98" s="45"/>
      <c r="N98" s="44"/>
      <c r="O98" s="44"/>
      <c r="P98" s="46"/>
      <c r="Q98" s="44"/>
      <c r="R98" s="44"/>
      <c r="S98" s="46"/>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7">
        <f t="shared" si="7"/>
        <v>40882.32</v>
      </c>
      <c r="BB98" s="48">
        <f t="shared" si="8"/>
        <v>40882.32</v>
      </c>
      <c r="BC98" s="43" t="str">
        <f t="shared" si="9"/>
        <v>INR  Forty Thousand Eight Hundred &amp; Eighty Two  and Paise Thirty Two Only</v>
      </c>
      <c r="BD98" s="78">
        <v>4386</v>
      </c>
      <c r="BE98" s="78">
        <f t="shared" si="13"/>
        <v>5110.29</v>
      </c>
      <c r="BF98" s="78">
        <f t="shared" si="11"/>
        <v>35088</v>
      </c>
      <c r="BG98" s="78"/>
      <c r="HQ98" s="15"/>
      <c r="HR98" s="15"/>
      <c r="HS98" s="15"/>
      <c r="HT98" s="15"/>
      <c r="HU98" s="15"/>
    </row>
    <row r="99" spans="1:229" s="14" customFormat="1" ht="81.75" customHeight="1">
      <c r="A99" s="56">
        <v>87</v>
      </c>
      <c r="B99" s="64" t="s">
        <v>261</v>
      </c>
      <c r="C99" s="57" t="s">
        <v>138</v>
      </c>
      <c r="D99" s="65">
        <v>4</v>
      </c>
      <c r="E99" s="66" t="s">
        <v>166</v>
      </c>
      <c r="F99" s="67">
        <v>1217.57</v>
      </c>
      <c r="G99" s="68"/>
      <c r="H99" s="61"/>
      <c r="I99" s="60" t="s">
        <v>39</v>
      </c>
      <c r="J99" s="62">
        <f t="shared" si="12"/>
        <v>1</v>
      </c>
      <c r="K99" s="63" t="s">
        <v>64</v>
      </c>
      <c r="L99" s="63" t="s">
        <v>7</v>
      </c>
      <c r="M99" s="45"/>
      <c r="N99" s="44"/>
      <c r="O99" s="44"/>
      <c r="P99" s="46"/>
      <c r="Q99" s="44"/>
      <c r="R99" s="44"/>
      <c r="S99" s="46"/>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7">
        <f t="shared" si="7"/>
        <v>4870.28</v>
      </c>
      <c r="BB99" s="48">
        <f t="shared" si="8"/>
        <v>4870.28</v>
      </c>
      <c r="BC99" s="43" t="str">
        <f t="shared" si="9"/>
        <v>INR  Four Thousand Eight Hundred &amp; Seventy  and Paise Twenty Eight Only</v>
      </c>
      <c r="BD99" s="78">
        <v>1045</v>
      </c>
      <c r="BE99" s="78">
        <f t="shared" si="13"/>
        <v>1217.57</v>
      </c>
      <c r="BF99" s="78">
        <f t="shared" si="11"/>
        <v>4180</v>
      </c>
      <c r="BG99" s="78"/>
      <c r="HQ99" s="15"/>
      <c r="HR99" s="15"/>
      <c r="HS99" s="15"/>
      <c r="HT99" s="15"/>
      <c r="HU99" s="15"/>
    </row>
    <row r="100" spans="1:229" s="14" customFormat="1" ht="53.25" customHeight="1">
      <c r="A100" s="56">
        <v>88</v>
      </c>
      <c r="B100" s="64" t="s">
        <v>262</v>
      </c>
      <c r="C100" s="57" t="s">
        <v>139</v>
      </c>
      <c r="D100" s="65">
        <v>100</v>
      </c>
      <c r="E100" s="66" t="s">
        <v>168</v>
      </c>
      <c r="F100" s="67">
        <v>235.36</v>
      </c>
      <c r="G100" s="68"/>
      <c r="H100" s="61"/>
      <c r="I100" s="60" t="s">
        <v>39</v>
      </c>
      <c r="J100" s="62">
        <f t="shared" si="12"/>
        <v>1</v>
      </c>
      <c r="K100" s="63" t="s">
        <v>64</v>
      </c>
      <c r="L100" s="63" t="s">
        <v>7</v>
      </c>
      <c r="M100" s="45"/>
      <c r="N100" s="44"/>
      <c r="O100" s="44"/>
      <c r="P100" s="46"/>
      <c r="Q100" s="44"/>
      <c r="R100" s="44"/>
      <c r="S100" s="46"/>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7">
        <f t="shared" si="7"/>
        <v>23536</v>
      </c>
      <c r="BB100" s="48">
        <f t="shared" si="8"/>
        <v>23536</v>
      </c>
      <c r="BC100" s="43" t="str">
        <f t="shared" si="9"/>
        <v>INR  Twenty Three Thousand Five Hundred &amp; Thirty Six  Only</v>
      </c>
      <c r="BD100" s="78">
        <v>202</v>
      </c>
      <c r="BE100" s="78">
        <f t="shared" si="13"/>
        <v>235.36</v>
      </c>
      <c r="BF100" s="78">
        <f t="shared" si="11"/>
        <v>20200</v>
      </c>
      <c r="BG100" s="78"/>
      <c r="HQ100" s="15"/>
      <c r="HR100" s="15"/>
      <c r="HS100" s="15"/>
      <c r="HT100" s="15"/>
      <c r="HU100" s="15"/>
    </row>
    <row r="101" spans="1:229" s="14" customFormat="1" ht="52.5" customHeight="1">
      <c r="A101" s="56">
        <v>89</v>
      </c>
      <c r="B101" s="64" t="s">
        <v>263</v>
      </c>
      <c r="C101" s="57" t="s">
        <v>140</v>
      </c>
      <c r="D101" s="65">
        <v>400</v>
      </c>
      <c r="E101" s="66" t="s">
        <v>164</v>
      </c>
      <c r="F101" s="67">
        <v>184.09</v>
      </c>
      <c r="G101" s="68"/>
      <c r="H101" s="61"/>
      <c r="I101" s="60" t="s">
        <v>39</v>
      </c>
      <c r="J101" s="62">
        <f t="shared" si="12"/>
        <v>1</v>
      </c>
      <c r="K101" s="63" t="s">
        <v>64</v>
      </c>
      <c r="L101" s="63" t="s">
        <v>7</v>
      </c>
      <c r="M101" s="45"/>
      <c r="N101" s="44"/>
      <c r="O101" s="44"/>
      <c r="P101" s="46"/>
      <c r="Q101" s="44"/>
      <c r="R101" s="44"/>
      <c r="S101" s="46"/>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7">
        <f t="shared" si="7"/>
        <v>73636</v>
      </c>
      <c r="BB101" s="48">
        <f t="shared" si="8"/>
        <v>73636</v>
      </c>
      <c r="BC101" s="43" t="str">
        <f t="shared" si="9"/>
        <v>INR  Seventy Three Thousand Six Hundred &amp; Thirty Six  Only</v>
      </c>
      <c r="BD101" s="78">
        <v>158</v>
      </c>
      <c r="BE101" s="78">
        <f t="shared" si="13"/>
        <v>184.09</v>
      </c>
      <c r="BF101" s="78">
        <f t="shared" si="11"/>
        <v>63200</v>
      </c>
      <c r="BG101" s="78"/>
      <c r="HQ101" s="15"/>
      <c r="HR101" s="15"/>
      <c r="HS101" s="15"/>
      <c r="HT101" s="15"/>
      <c r="HU101" s="15"/>
    </row>
    <row r="102" spans="1:229" s="14" customFormat="1" ht="52.5" customHeight="1">
      <c r="A102" s="56">
        <v>90</v>
      </c>
      <c r="B102" s="64" t="s">
        <v>264</v>
      </c>
      <c r="C102" s="57" t="s">
        <v>141</v>
      </c>
      <c r="D102" s="65">
        <v>300</v>
      </c>
      <c r="E102" s="66" t="s">
        <v>168</v>
      </c>
      <c r="F102" s="67">
        <v>129.33</v>
      </c>
      <c r="G102" s="68"/>
      <c r="H102" s="61"/>
      <c r="I102" s="60" t="s">
        <v>39</v>
      </c>
      <c r="J102" s="62">
        <f t="shared" si="12"/>
        <v>1</v>
      </c>
      <c r="K102" s="63" t="s">
        <v>64</v>
      </c>
      <c r="L102" s="63" t="s">
        <v>7</v>
      </c>
      <c r="M102" s="45"/>
      <c r="N102" s="44"/>
      <c r="O102" s="44"/>
      <c r="P102" s="46"/>
      <c r="Q102" s="44"/>
      <c r="R102" s="44"/>
      <c r="S102" s="46"/>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7">
        <f t="shared" si="7"/>
        <v>38799</v>
      </c>
      <c r="BB102" s="48">
        <f t="shared" si="8"/>
        <v>38799</v>
      </c>
      <c r="BC102" s="43" t="str">
        <f t="shared" si="9"/>
        <v>INR  Thirty Eight Thousand Seven Hundred &amp; Ninety Nine  Only</v>
      </c>
      <c r="BD102" s="78">
        <v>111</v>
      </c>
      <c r="BE102" s="78">
        <f t="shared" si="13"/>
        <v>129.33</v>
      </c>
      <c r="BF102" s="78">
        <f t="shared" si="11"/>
        <v>33300</v>
      </c>
      <c r="BG102" s="78"/>
      <c r="HQ102" s="15"/>
      <c r="HR102" s="15"/>
      <c r="HS102" s="15"/>
      <c r="HT102" s="15"/>
      <c r="HU102" s="15"/>
    </row>
    <row r="103" spans="1:229" s="14" customFormat="1" ht="104.25" customHeight="1">
      <c r="A103" s="56">
        <v>91</v>
      </c>
      <c r="B103" s="64" t="s">
        <v>265</v>
      </c>
      <c r="C103" s="57" t="s">
        <v>142</v>
      </c>
      <c r="D103" s="65">
        <v>480</v>
      </c>
      <c r="E103" s="66" t="s">
        <v>172</v>
      </c>
      <c r="F103" s="67">
        <v>1273.49</v>
      </c>
      <c r="G103" s="68"/>
      <c r="H103" s="61"/>
      <c r="I103" s="60" t="s">
        <v>39</v>
      </c>
      <c r="J103" s="62">
        <f t="shared" si="12"/>
        <v>1</v>
      </c>
      <c r="K103" s="63" t="s">
        <v>64</v>
      </c>
      <c r="L103" s="63" t="s">
        <v>7</v>
      </c>
      <c r="M103" s="45"/>
      <c r="N103" s="44"/>
      <c r="O103" s="44"/>
      <c r="P103" s="46"/>
      <c r="Q103" s="44"/>
      <c r="R103" s="44"/>
      <c r="S103" s="46"/>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7">
        <f t="shared" si="7"/>
        <v>611275.2</v>
      </c>
      <c r="BB103" s="48">
        <f t="shared" si="8"/>
        <v>611275.2</v>
      </c>
      <c r="BC103" s="43" t="str">
        <f t="shared" si="9"/>
        <v>INR  Six Lakh Eleven Thousand Two Hundred &amp; Seventy Five  and Paise Twenty Only</v>
      </c>
      <c r="BD103" s="78">
        <v>1093</v>
      </c>
      <c r="BE103" s="78">
        <f t="shared" si="13"/>
        <v>1273.49</v>
      </c>
      <c r="BF103" s="78">
        <f t="shared" si="11"/>
        <v>524640</v>
      </c>
      <c r="BG103" s="78"/>
      <c r="HQ103" s="15"/>
      <c r="HR103" s="15"/>
      <c r="HS103" s="15"/>
      <c r="HT103" s="15"/>
      <c r="HU103" s="15"/>
    </row>
    <row r="104" spans="1:229" s="14" customFormat="1" ht="146.25" customHeight="1">
      <c r="A104" s="56">
        <v>92</v>
      </c>
      <c r="B104" s="64" t="s">
        <v>266</v>
      </c>
      <c r="C104" s="57" t="s">
        <v>143</v>
      </c>
      <c r="D104" s="65">
        <v>55</v>
      </c>
      <c r="E104" s="66" t="s">
        <v>172</v>
      </c>
      <c r="F104" s="67">
        <v>290.12</v>
      </c>
      <c r="G104" s="68"/>
      <c r="H104" s="61"/>
      <c r="I104" s="60" t="s">
        <v>39</v>
      </c>
      <c r="J104" s="62">
        <f t="shared" si="12"/>
        <v>1</v>
      </c>
      <c r="K104" s="63" t="s">
        <v>64</v>
      </c>
      <c r="L104" s="63" t="s">
        <v>7</v>
      </c>
      <c r="M104" s="45"/>
      <c r="N104" s="44"/>
      <c r="O104" s="44"/>
      <c r="P104" s="46"/>
      <c r="Q104" s="44"/>
      <c r="R104" s="44"/>
      <c r="S104" s="46"/>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7">
        <f t="shared" si="7"/>
        <v>15956.6</v>
      </c>
      <c r="BB104" s="48">
        <f t="shared" si="8"/>
        <v>15956.6</v>
      </c>
      <c r="BC104" s="43" t="str">
        <f t="shared" si="9"/>
        <v>INR  Fifteen Thousand Nine Hundred &amp; Fifty Six  and Paise Sixty Only</v>
      </c>
      <c r="BD104" s="78">
        <v>249</v>
      </c>
      <c r="BE104" s="78">
        <f t="shared" si="13"/>
        <v>290.12</v>
      </c>
      <c r="BF104" s="78">
        <f t="shared" si="11"/>
        <v>13695</v>
      </c>
      <c r="BG104" s="78"/>
      <c r="HQ104" s="15"/>
      <c r="HR104" s="15"/>
      <c r="HS104" s="15"/>
      <c r="HT104" s="15"/>
      <c r="HU104" s="15"/>
    </row>
    <row r="105" spans="1:229" s="14" customFormat="1" ht="148.5" customHeight="1">
      <c r="A105" s="56">
        <v>93</v>
      </c>
      <c r="B105" s="64" t="s">
        <v>267</v>
      </c>
      <c r="C105" s="57" t="s">
        <v>144</v>
      </c>
      <c r="D105" s="65">
        <v>65</v>
      </c>
      <c r="E105" s="66" t="s">
        <v>172</v>
      </c>
      <c r="F105" s="67">
        <v>1092.9</v>
      </c>
      <c r="G105" s="68"/>
      <c r="H105" s="61"/>
      <c r="I105" s="60" t="s">
        <v>39</v>
      </c>
      <c r="J105" s="62">
        <f t="shared" si="12"/>
        <v>1</v>
      </c>
      <c r="K105" s="63" t="s">
        <v>64</v>
      </c>
      <c r="L105" s="63" t="s">
        <v>7</v>
      </c>
      <c r="M105" s="45"/>
      <c r="N105" s="44"/>
      <c r="O105" s="44"/>
      <c r="P105" s="46"/>
      <c r="Q105" s="44"/>
      <c r="R105" s="44"/>
      <c r="S105" s="46"/>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7">
        <f t="shared" si="7"/>
        <v>71038.5</v>
      </c>
      <c r="BB105" s="48">
        <f t="shared" si="8"/>
        <v>71038.5</v>
      </c>
      <c r="BC105" s="43" t="str">
        <f t="shared" si="9"/>
        <v>INR  Seventy One Thousand  &amp;Thirty Eight  and Paise Fifty Only</v>
      </c>
      <c r="BD105" s="78">
        <v>938</v>
      </c>
      <c r="BE105" s="78">
        <f t="shared" si="13"/>
        <v>1092.9</v>
      </c>
      <c r="BF105" s="78">
        <f t="shared" si="11"/>
        <v>60970</v>
      </c>
      <c r="BG105" s="78"/>
      <c r="HQ105" s="15"/>
      <c r="HR105" s="15"/>
      <c r="HS105" s="15"/>
      <c r="HT105" s="15"/>
      <c r="HU105" s="15"/>
    </row>
    <row r="106" spans="1:229" s="14" customFormat="1" ht="36" customHeight="1">
      <c r="A106" s="56">
        <v>94</v>
      </c>
      <c r="B106" s="64" t="s">
        <v>171</v>
      </c>
      <c r="C106" s="57" t="s">
        <v>145</v>
      </c>
      <c r="D106" s="65">
        <v>160</v>
      </c>
      <c r="E106" s="66" t="s">
        <v>165</v>
      </c>
      <c r="F106" s="67">
        <v>450.91</v>
      </c>
      <c r="G106" s="68"/>
      <c r="H106" s="61"/>
      <c r="I106" s="60" t="s">
        <v>39</v>
      </c>
      <c r="J106" s="62">
        <f t="shared" si="12"/>
        <v>1</v>
      </c>
      <c r="K106" s="63" t="s">
        <v>64</v>
      </c>
      <c r="L106" s="63" t="s">
        <v>7</v>
      </c>
      <c r="M106" s="45"/>
      <c r="N106" s="44"/>
      <c r="O106" s="44"/>
      <c r="P106" s="46"/>
      <c r="Q106" s="44"/>
      <c r="R106" s="44"/>
      <c r="S106" s="46"/>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7">
        <f t="shared" si="7"/>
        <v>72145.6</v>
      </c>
      <c r="BB106" s="48">
        <f t="shared" si="8"/>
        <v>72145.6</v>
      </c>
      <c r="BC106" s="43" t="str">
        <f t="shared" si="9"/>
        <v>INR  Seventy Two Thousand One Hundred &amp; Forty Five  and Paise Sixty Only</v>
      </c>
      <c r="BD106" s="78">
        <v>387</v>
      </c>
      <c r="BE106" s="78">
        <f t="shared" si="13"/>
        <v>450.91</v>
      </c>
      <c r="BF106" s="78">
        <f t="shared" si="11"/>
        <v>61920</v>
      </c>
      <c r="BG106" s="78"/>
      <c r="HQ106" s="15"/>
      <c r="HR106" s="15"/>
      <c r="HS106" s="15"/>
      <c r="HT106" s="15"/>
      <c r="HU106" s="15"/>
    </row>
    <row r="107" spans="1:229" s="14" customFormat="1" ht="45" customHeight="1">
      <c r="A107" s="56">
        <v>95</v>
      </c>
      <c r="B107" s="64" t="s">
        <v>170</v>
      </c>
      <c r="C107" s="57" t="s">
        <v>146</v>
      </c>
      <c r="D107" s="65">
        <v>200</v>
      </c>
      <c r="E107" s="66" t="s">
        <v>165</v>
      </c>
      <c r="F107" s="67">
        <v>116.51</v>
      </c>
      <c r="G107" s="68"/>
      <c r="H107" s="61"/>
      <c r="I107" s="60" t="s">
        <v>39</v>
      </c>
      <c r="J107" s="62">
        <f t="shared" si="12"/>
        <v>1</v>
      </c>
      <c r="K107" s="63" t="s">
        <v>64</v>
      </c>
      <c r="L107" s="63" t="s">
        <v>7</v>
      </c>
      <c r="M107" s="45"/>
      <c r="N107" s="44"/>
      <c r="O107" s="44"/>
      <c r="P107" s="46"/>
      <c r="Q107" s="44"/>
      <c r="R107" s="44"/>
      <c r="S107" s="46"/>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7">
        <f t="shared" si="7"/>
        <v>23302</v>
      </c>
      <c r="BB107" s="48">
        <f t="shared" si="8"/>
        <v>23302</v>
      </c>
      <c r="BC107" s="43" t="str">
        <f t="shared" si="9"/>
        <v>INR  Twenty Three Thousand Three Hundred &amp; Two  Only</v>
      </c>
      <c r="BD107" s="78">
        <v>100</v>
      </c>
      <c r="BE107" s="78">
        <f t="shared" si="13"/>
        <v>116.51</v>
      </c>
      <c r="BF107" s="78">
        <f t="shared" si="11"/>
        <v>20000</v>
      </c>
      <c r="BG107" s="78"/>
      <c r="HQ107" s="15"/>
      <c r="HR107" s="15"/>
      <c r="HS107" s="15"/>
      <c r="HT107" s="15"/>
      <c r="HU107" s="15"/>
    </row>
    <row r="108" spans="1:229" s="14" customFormat="1" ht="130.5" customHeight="1">
      <c r="A108" s="56">
        <v>96</v>
      </c>
      <c r="B108" s="64" t="s">
        <v>268</v>
      </c>
      <c r="C108" s="57" t="s">
        <v>147</v>
      </c>
      <c r="D108" s="65">
        <v>16</v>
      </c>
      <c r="E108" s="66" t="s">
        <v>166</v>
      </c>
      <c r="F108" s="67">
        <v>841.23</v>
      </c>
      <c r="G108" s="68"/>
      <c r="H108" s="61"/>
      <c r="I108" s="60" t="s">
        <v>39</v>
      </c>
      <c r="J108" s="62">
        <f t="shared" si="12"/>
        <v>1</v>
      </c>
      <c r="K108" s="63" t="s">
        <v>64</v>
      </c>
      <c r="L108" s="63" t="s">
        <v>7</v>
      </c>
      <c r="M108" s="45"/>
      <c r="N108" s="44"/>
      <c r="O108" s="44"/>
      <c r="P108" s="46"/>
      <c r="Q108" s="44"/>
      <c r="R108" s="44"/>
      <c r="S108" s="46"/>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7">
        <f t="shared" si="7"/>
        <v>13459.68</v>
      </c>
      <c r="BB108" s="48">
        <f t="shared" si="8"/>
        <v>13459.68</v>
      </c>
      <c r="BC108" s="43" t="str">
        <f t="shared" si="9"/>
        <v>INR  Thirteen Thousand Four Hundred &amp; Fifty Nine  and Paise Sixty Eight Only</v>
      </c>
      <c r="BD108" s="78">
        <v>722</v>
      </c>
      <c r="BE108" s="78">
        <f t="shared" si="13"/>
        <v>841.23</v>
      </c>
      <c r="BF108" s="78">
        <f t="shared" si="11"/>
        <v>11552</v>
      </c>
      <c r="BG108" s="78"/>
      <c r="HQ108" s="15"/>
      <c r="HR108" s="15"/>
      <c r="HS108" s="15"/>
      <c r="HT108" s="15"/>
      <c r="HU108" s="15"/>
    </row>
    <row r="109" spans="1:229" s="14" customFormat="1" ht="131.25" customHeight="1">
      <c r="A109" s="56">
        <v>97</v>
      </c>
      <c r="B109" s="64" t="s">
        <v>269</v>
      </c>
      <c r="C109" s="57" t="s">
        <v>148</v>
      </c>
      <c r="D109" s="65">
        <v>16</v>
      </c>
      <c r="E109" s="66" t="s">
        <v>165</v>
      </c>
      <c r="F109" s="67">
        <v>533.63</v>
      </c>
      <c r="G109" s="68"/>
      <c r="H109" s="61"/>
      <c r="I109" s="60" t="s">
        <v>39</v>
      </c>
      <c r="J109" s="62">
        <f t="shared" si="12"/>
        <v>1</v>
      </c>
      <c r="K109" s="63" t="s">
        <v>64</v>
      </c>
      <c r="L109" s="63" t="s">
        <v>7</v>
      </c>
      <c r="M109" s="45"/>
      <c r="N109" s="44"/>
      <c r="O109" s="44"/>
      <c r="P109" s="46"/>
      <c r="Q109" s="44"/>
      <c r="R109" s="44"/>
      <c r="S109" s="46"/>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7">
        <f t="shared" si="7"/>
        <v>8538.08</v>
      </c>
      <c r="BB109" s="48">
        <f t="shared" si="8"/>
        <v>8538.08</v>
      </c>
      <c r="BC109" s="43" t="str">
        <f t="shared" si="9"/>
        <v>INR  Eight Thousand Five Hundred &amp; Thirty Eight  and Paise Eight Only</v>
      </c>
      <c r="BD109" s="78">
        <v>458</v>
      </c>
      <c r="BE109" s="78">
        <f t="shared" si="13"/>
        <v>533.63</v>
      </c>
      <c r="BF109" s="78">
        <f t="shared" si="11"/>
        <v>7328</v>
      </c>
      <c r="BG109" s="78"/>
      <c r="HQ109" s="15"/>
      <c r="HR109" s="15"/>
      <c r="HS109" s="15"/>
      <c r="HT109" s="15"/>
      <c r="HU109" s="15"/>
    </row>
    <row r="110" spans="1:229" s="14" customFormat="1" ht="63" customHeight="1">
      <c r="A110" s="56">
        <v>98</v>
      </c>
      <c r="B110" s="64" t="s">
        <v>270</v>
      </c>
      <c r="C110" s="57" t="s">
        <v>149</v>
      </c>
      <c r="D110" s="65">
        <v>8</v>
      </c>
      <c r="E110" s="66" t="s">
        <v>166</v>
      </c>
      <c r="F110" s="67">
        <v>1595.07</v>
      </c>
      <c r="G110" s="68"/>
      <c r="H110" s="61"/>
      <c r="I110" s="60" t="s">
        <v>39</v>
      </c>
      <c r="J110" s="62">
        <f t="shared" si="12"/>
        <v>1</v>
      </c>
      <c r="K110" s="63" t="s">
        <v>64</v>
      </c>
      <c r="L110" s="63" t="s">
        <v>7</v>
      </c>
      <c r="M110" s="45"/>
      <c r="N110" s="44"/>
      <c r="O110" s="44"/>
      <c r="P110" s="46"/>
      <c r="Q110" s="44"/>
      <c r="R110" s="44"/>
      <c r="S110" s="46"/>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7">
        <f t="shared" si="7"/>
        <v>12760.56</v>
      </c>
      <c r="BB110" s="48">
        <f t="shared" si="8"/>
        <v>12760.56</v>
      </c>
      <c r="BC110" s="43" t="str">
        <f t="shared" si="9"/>
        <v>INR  Twelve Thousand Seven Hundred &amp; Sixty  and Paise Fifty Six Only</v>
      </c>
      <c r="BD110" s="78">
        <v>1369</v>
      </c>
      <c r="BE110" s="78">
        <f t="shared" si="13"/>
        <v>1595.07</v>
      </c>
      <c r="BF110" s="78">
        <f t="shared" si="11"/>
        <v>10952</v>
      </c>
      <c r="BG110" s="78"/>
      <c r="HQ110" s="15"/>
      <c r="HR110" s="15"/>
      <c r="HS110" s="15"/>
      <c r="HT110" s="15"/>
      <c r="HU110" s="15"/>
    </row>
    <row r="111" spans="1:229" s="14" customFormat="1" ht="66.75" customHeight="1">
      <c r="A111" s="56">
        <v>99</v>
      </c>
      <c r="B111" s="64" t="s">
        <v>271</v>
      </c>
      <c r="C111" s="57" t="s">
        <v>150</v>
      </c>
      <c r="D111" s="65">
        <v>3</v>
      </c>
      <c r="E111" s="66" t="s">
        <v>164</v>
      </c>
      <c r="F111" s="67">
        <v>181.76</v>
      </c>
      <c r="G111" s="68"/>
      <c r="H111" s="61"/>
      <c r="I111" s="60" t="s">
        <v>39</v>
      </c>
      <c r="J111" s="62">
        <f t="shared" si="12"/>
        <v>1</v>
      </c>
      <c r="K111" s="63" t="s">
        <v>64</v>
      </c>
      <c r="L111" s="63" t="s">
        <v>7</v>
      </c>
      <c r="M111" s="45"/>
      <c r="N111" s="44"/>
      <c r="O111" s="44"/>
      <c r="P111" s="46"/>
      <c r="Q111" s="44"/>
      <c r="R111" s="44"/>
      <c r="S111" s="46"/>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7">
        <f t="shared" si="7"/>
        <v>545.28</v>
      </c>
      <c r="BB111" s="48">
        <f t="shared" si="8"/>
        <v>545.28</v>
      </c>
      <c r="BC111" s="43" t="str">
        <f t="shared" si="9"/>
        <v>INR  Five Hundred &amp; Forty Five  and Paise Twenty Eight Only</v>
      </c>
      <c r="BD111" s="78">
        <v>156</v>
      </c>
      <c r="BE111" s="78">
        <f t="shared" si="13"/>
        <v>181.76</v>
      </c>
      <c r="BF111" s="78">
        <f t="shared" si="11"/>
        <v>468</v>
      </c>
      <c r="BG111" s="78"/>
      <c r="HQ111" s="15"/>
      <c r="HR111" s="15"/>
      <c r="HS111" s="15"/>
      <c r="HT111" s="15"/>
      <c r="HU111" s="15"/>
    </row>
    <row r="112" spans="1:229" s="14" customFormat="1" ht="66" customHeight="1">
      <c r="A112" s="56">
        <v>100</v>
      </c>
      <c r="B112" s="64" t="s">
        <v>279</v>
      </c>
      <c r="C112" s="57" t="s">
        <v>151</v>
      </c>
      <c r="D112" s="65">
        <v>6</v>
      </c>
      <c r="E112" s="66" t="s">
        <v>272</v>
      </c>
      <c r="F112" s="67">
        <v>303</v>
      </c>
      <c r="G112" s="68"/>
      <c r="H112" s="61"/>
      <c r="I112" s="60" t="s">
        <v>39</v>
      </c>
      <c r="J112" s="62">
        <f t="shared" si="12"/>
        <v>1</v>
      </c>
      <c r="K112" s="63" t="s">
        <v>64</v>
      </c>
      <c r="L112" s="63" t="s">
        <v>7</v>
      </c>
      <c r="M112" s="45"/>
      <c r="N112" s="44"/>
      <c r="O112" s="44"/>
      <c r="P112" s="46"/>
      <c r="Q112" s="44"/>
      <c r="R112" s="44"/>
      <c r="S112" s="46"/>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7">
        <f t="shared" si="7"/>
        <v>1818</v>
      </c>
      <c r="BB112" s="48">
        <f t="shared" si="8"/>
        <v>1818</v>
      </c>
      <c r="BC112" s="43" t="str">
        <f t="shared" si="9"/>
        <v>INR  One Thousand Eight Hundred &amp; Eighteen  Only</v>
      </c>
      <c r="BD112" s="67">
        <v>300</v>
      </c>
      <c r="BE112" s="78">
        <f>BD112*1.01</f>
        <v>303</v>
      </c>
      <c r="BF112" s="78">
        <f t="shared" si="11"/>
        <v>1800</v>
      </c>
      <c r="BG112" s="78"/>
      <c r="HQ112" s="15"/>
      <c r="HR112" s="15"/>
      <c r="HS112" s="15"/>
      <c r="HT112" s="15"/>
      <c r="HU112" s="15"/>
    </row>
    <row r="113" spans="1:229" s="14" customFormat="1" ht="51.75" customHeight="1">
      <c r="A113" s="56">
        <v>101</v>
      </c>
      <c r="B113" s="64" t="s">
        <v>273</v>
      </c>
      <c r="C113" s="57" t="s">
        <v>152</v>
      </c>
      <c r="D113" s="65">
        <v>26</v>
      </c>
      <c r="E113" s="66" t="s">
        <v>166</v>
      </c>
      <c r="F113" s="67">
        <v>374.71</v>
      </c>
      <c r="G113" s="68"/>
      <c r="H113" s="61"/>
      <c r="I113" s="60" t="s">
        <v>39</v>
      </c>
      <c r="J113" s="62">
        <f t="shared" si="12"/>
        <v>1</v>
      </c>
      <c r="K113" s="63" t="s">
        <v>64</v>
      </c>
      <c r="L113" s="63" t="s">
        <v>7</v>
      </c>
      <c r="M113" s="45"/>
      <c r="N113" s="44"/>
      <c r="O113" s="44"/>
      <c r="P113" s="46"/>
      <c r="Q113" s="44"/>
      <c r="R113" s="44"/>
      <c r="S113" s="46"/>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7">
        <f t="shared" si="7"/>
        <v>9742.46</v>
      </c>
      <c r="BB113" s="48">
        <f t="shared" si="8"/>
        <v>9742.46</v>
      </c>
      <c r="BC113" s="43" t="str">
        <f t="shared" si="9"/>
        <v>INR  Nine Thousand Seven Hundred &amp; Forty Two  and Paise Forty Six Only</v>
      </c>
      <c r="BD113" s="67">
        <v>371</v>
      </c>
      <c r="BE113" s="78">
        <f aca="true" t="shared" si="14" ref="BE113:BE118">BD113*1.01</f>
        <v>374.71</v>
      </c>
      <c r="BF113" s="78">
        <f t="shared" si="11"/>
        <v>9646</v>
      </c>
      <c r="BG113" s="78"/>
      <c r="HQ113" s="15"/>
      <c r="HR113" s="15"/>
      <c r="HS113" s="15"/>
      <c r="HT113" s="15"/>
      <c r="HU113" s="15"/>
    </row>
    <row r="114" spans="1:229" s="14" customFormat="1" ht="54" customHeight="1">
      <c r="A114" s="56">
        <v>102</v>
      </c>
      <c r="B114" s="64" t="s">
        <v>274</v>
      </c>
      <c r="C114" s="57" t="s">
        <v>153</v>
      </c>
      <c r="D114" s="65">
        <v>75</v>
      </c>
      <c r="E114" s="66" t="s">
        <v>166</v>
      </c>
      <c r="F114" s="67">
        <v>907.99</v>
      </c>
      <c r="G114" s="68"/>
      <c r="H114" s="61"/>
      <c r="I114" s="60" t="s">
        <v>39</v>
      </c>
      <c r="J114" s="62">
        <f t="shared" si="12"/>
        <v>1</v>
      </c>
      <c r="K114" s="63" t="s">
        <v>64</v>
      </c>
      <c r="L114" s="63" t="s">
        <v>7</v>
      </c>
      <c r="M114" s="45"/>
      <c r="N114" s="44"/>
      <c r="O114" s="44"/>
      <c r="P114" s="46"/>
      <c r="Q114" s="44"/>
      <c r="R114" s="44"/>
      <c r="S114" s="46"/>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7">
        <f t="shared" si="7"/>
        <v>68099.25</v>
      </c>
      <c r="BB114" s="48">
        <f t="shared" si="8"/>
        <v>68099.25</v>
      </c>
      <c r="BC114" s="43" t="str">
        <f t="shared" si="9"/>
        <v>INR  Sixty Eight Thousand  &amp;Ninety Nine  and Paise Twenty Five Only</v>
      </c>
      <c r="BD114" s="67">
        <v>899</v>
      </c>
      <c r="BE114" s="78">
        <f t="shared" si="14"/>
        <v>907.99</v>
      </c>
      <c r="BF114" s="78">
        <f t="shared" si="11"/>
        <v>67425</v>
      </c>
      <c r="BG114" s="78"/>
      <c r="HQ114" s="15"/>
      <c r="HR114" s="15"/>
      <c r="HS114" s="15"/>
      <c r="HT114" s="15"/>
      <c r="HU114" s="15"/>
    </row>
    <row r="115" spans="1:229" s="14" customFormat="1" ht="52.5" customHeight="1">
      <c r="A115" s="56">
        <v>103</v>
      </c>
      <c r="B115" s="64" t="s">
        <v>173</v>
      </c>
      <c r="C115" s="57" t="s">
        <v>154</v>
      </c>
      <c r="D115" s="65">
        <v>20</v>
      </c>
      <c r="E115" s="66" t="s">
        <v>165</v>
      </c>
      <c r="F115" s="67">
        <v>2086.66</v>
      </c>
      <c r="G115" s="68"/>
      <c r="H115" s="61"/>
      <c r="I115" s="60" t="s">
        <v>39</v>
      </c>
      <c r="J115" s="62">
        <f t="shared" si="12"/>
        <v>1</v>
      </c>
      <c r="K115" s="63" t="s">
        <v>64</v>
      </c>
      <c r="L115" s="63" t="s">
        <v>7</v>
      </c>
      <c r="M115" s="45"/>
      <c r="N115" s="44"/>
      <c r="O115" s="44"/>
      <c r="P115" s="46"/>
      <c r="Q115" s="44"/>
      <c r="R115" s="44"/>
      <c r="S115" s="46"/>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7">
        <f t="shared" si="7"/>
        <v>41733.2</v>
      </c>
      <c r="BB115" s="48">
        <f t="shared" si="8"/>
        <v>41733.2</v>
      </c>
      <c r="BC115" s="43" t="str">
        <f t="shared" si="9"/>
        <v>INR  Forty One Thousand Seven Hundred &amp; Thirty Three  and Paise Twenty Only</v>
      </c>
      <c r="BD115" s="67">
        <v>2066</v>
      </c>
      <c r="BE115" s="78">
        <f t="shared" si="14"/>
        <v>2086.66</v>
      </c>
      <c r="BF115" s="78">
        <f t="shared" si="11"/>
        <v>41320</v>
      </c>
      <c r="BG115" s="78"/>
      <c r="HQ115" s="15"/>
      <c r="HR115" s="15"/>
      <c r="HS115" s="15"/>
      <c r="HT115" s="15"/>
      <c r="HU115" s="15"/>
    </row>
    <row r="116" spans="1:229" s="14" customFormat="1" ht="35.25" customHeight="1">
      <c r="A116" s="56">
        <v>104</v>
      </c>
      <c r="B116" s="64" t="s">
        <v>285</v>
      </c>
      <c r="C116" s="57" t="s">
        <v>155</v>
      </c>
      <c r="D116" s="65">
        <v>40</v>
      </c>
      <c r="E116" s="66" t="s">
        <v>167</v>
      </c>
      <c r="F116" s="67">
        <v>125.24</v>
      </c>
      <c r="G116" s="68"/>
      <c r="H116" s="61"/>
      <c r="I116" s="60" t="s">
        <v>39</v>
      </c>
      <c r="J116" s="62">
        <f t="shared" si="12"/>
        <v>1</v>
      </c>
      <c r="K116" s="63" t="s">
        <v>64</v>
      </c>
      <c r="L116" s="63" t="s">
        <v>7</v>
      </c>
      <c r="M116" s="45"/>
      <c r="N116" s="44"/>
      <c r="O116" s="44"/>
      <c r="P116" s="46"/>
      <c r="Q116" s="44"/>
      <c r="R116" s="44"/>
      <c r="S116" s="46"/>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7">
        <f t="shared" si="7"/>
        <v>5009.6</v>
      </c>
      <c r="BB116" s="48">
        <f t="shared" si="8"/>
        <v>5009.6</v>
      </c>
      <c r="BC116" s="43" t="str">
        <f t="shared" si="9"/>
        <v>INR  Five Thousand  &amp;Nine  and Paise Sixty Only</v>
      </c>
      <c r="BD116" s="67">
        <v>124</v>
      </c>
      <c r="BE116" s="78">
        <f t="shared" si="14"/>
        <v>125.24</v>
      </c>
      <c r="BF116" s="78">
        <f t="shared" si="11"/>
        <v>4960</v>
      </c>
      <c r="BG116" s="78"/>
      <c r="HQ116" s="15"/>
      <c r="HR116" s="15"/>
      <c r="HS116" s="15"/>
      <c r="HT116" s="15"/>
      <c r="HU116" s="15"/>
    </row>
    <row r="117" spans="1:229" s="14" customFormat="1" ht="75" customHeight="1">
      <c r="A117" s="56">
        <v>105</v>
      </c>
      <c r="B117" s="64" t="s">
        <v>275</v>
      </c>
      <c r="C117" s="57" t="s">
        <v>156</v>
      </c>
      <c r="D117" s="65">
        <v>150</v>
      </c>
      <c r="E117" s="66" t="s">
        <v>272</v>
      </c>
      <c r="F117" s="67">
        <v>151.5</v>
      </c>
      <c r="G117" s="68"/>
      <c r="H117" s="61"/>
      <c r="I117" s="60" t="s">
        <v>39</v>
      </c>
      <c r="J117" s="62">
        <f t="shared" si="12"/>
        <v>1</v>
      </c>
      <c r="K117" s="63" t="s">
        <v>64</v>
      </c>
      <c r="L117" s="63" t="s">
        <v>7</v>
      </c>
      <c r="M117" s="45"/>
      <c r="N117" s="44"/>
      <c r="O117" s="44"/>
      <c r="P117" s="46"/>
      <c r="Q117" s="44"/>
      <c r="R117" s="44"/>
      <c r="S117" s="46"/>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7">
        <f t="shared" si="7"/>
        <v>22725</v>
      </c>
      <c r="BB117" s="48">
        <f t="shared" si="8"/>
        <v>22725</v>
      </c>
      <c r="BC117" s="43" t="str">
        <f t="shared" si="9"/>
        <v>INR  Twenty Two Thousand Seven Hundred &amp; Twenty Five  Only</v>
      </c>
      <c r="BD117" s="67">
        <v>150</v>
      </c>
      <c r="BE117" s="78">
        <f t="shared" si="14"/>
        <v>151.5</v>
      </c>
      <c r="BF117" s="78">
        <f t="shared" si="11"/>
        <v>22500</v>
      </c>
      <c r="BG117" s="78"/>
      <c r="HQ117" s="15"/>
      <c r="HR117" s="15"/>
      <c r="HS117" s="15"/>
      <c r="HT117" s="15"/>
      <c r="HU117" s="15"/>
    </row>
    <row r="118" spans="1:229" s="14" customFormat="1" ht="52.5" customHeight="1">
      <c r="A118" s="56">
        <v>106</v>
      </c>
      <c r="B118" s="64" t="s">
        <v>276</v>
      </c>
      <c r="C118" s="57" t="s">
        <v>157</v>
      </c>
      <c r="D118" s="65">
        <v>16</v>
      </c>
      <c r="E118" s="66" t="s">
        <v>166</v>
      </c>
      <c r="F118" s="67">
        <v>2624.99</v>
      </c>
      <c r="G118" s="68"/>
      <c r="H118" s="61"/>
      <c r="I118" s="60" t="s">
        <v>39</v>
      </c>
      <c r="J118" s="62">
        <f t="shared" si="12"/>
        <v>1</v>
      </c>
      <c r="K118" s="63" t="s">
        <v>64</v>
      </c>
      <c r="L118" s="63" t="s">
        <v>7</v>
      </c>
      <c r="M118" s="45"/>
      <c r="N118" s="44"/>
      <c r="O118" s="44"/>
      <c r="P118" s="46"/>
      <c r="Q118" s="44"/>
      <c r="R118" s="44"/>
      <c r="S118" s="46"/>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7">
        <f t="shared" si="7"/>
        <v>41999.84</v>
      </c>
      <c r="BB118" s="48">
        <f t="shared" si="8"/>
        <v>41999.84</v>
      </c>
      <c r="BC118" s="43" t="str">
        <f t="shared" si="9"/>
        <v>INR  Forty One Thousand Nine Hundred &amp; Ninety Nine  and Paise Eighty Four Only</v>
      </c>
      <c r="BD118" s="67">
        <v>2599</v>
      </c>
      <c r="BE118" s="78">
        <f t="shared" si="14"/>
        <v>2624.99</v>
      </c>
      <c r="BF118" s="78">
        <f t="shared" si="11"/>
        <v>41584</v>
      </c>
      <c r="BG118" s="78"/>
      <c r="HQ118" s="15"/>
      <c r="HR118" s="15"/>
      <c r="HS118" s="15"/>
      <c r="HT118" s="15"/>
      <c r="HU118" s="15"/>
    </row>
    <row r="119" spans="1:228" s="14" customFormat="1" ht="47.25" customHeight="1">
      <c r="A119" s="25" t="s">
        <v>62</v>
      </c>
      <c r="B119" s="24"/>
      <c r="C119" s="26"/>
      <c r="D119" s="84"/>
      <c r="E119" s="26"/>
      <c r="F119" s="26"/>
      <c r="G119" s="26"/>
      <c r="H119" s="27"/>
      <c r="I119" s="27"/>
      <c r="J119" s="27"/>
      <c r="K119" s="27"/>
      <c r="L119" s="28"/>
      <c r="BA119" s="75">
        <f>SUM(BA13:BA118)</f>
        <v>6225490.16</v>
      </c>
      <c r="BB119" s="37">
        <f>SUM(BB13:BB118)</f>
        <v>6225490.16</v>
      </c>
      <c r="BC119" s="23" t="str">
        <f>SpellNumber($E$2,BB119)</f>
        <v>INR  Sixty Two Lakh Twenty Five Thousand Four Hundred &amp; Ninety  and Paise Sixteen Only</v>
      </c>
      <c r="BD119" s="78" t="e">
        <f>BA119-#REF!</f>
        <v>#REF!</v>
      </c>
      <c r="BE119" s="53"/>
      <c r="BG119" s="53"/>
      <c r="HP119" s="15">
        <v>4</v>
      </c>
      <c r="HQ119" s="15" t="s">
        <v>41</v>
      </c>
      <c r="HR119" s="15" t="s">
        <v>61</v>
      </c>
      <c r="HS119" s="15">
        <v>10</v>
      </c>
      <c r="HT119" s="15" t="s">
        <v>38</v>
      </c>
    </row>
    <row r="120" spans="1:228" s="14" customFormat="1" ht="33.75" customHeight="1">
      <c r="A120" s="25" t="s">
        <v>66</v>
      </c>
      <c r="B120" s="24"/>
      <c r="C120" s="51"/>
      <c r="D120" s="73"/>
      <c r="E120" s="29" t="s">
        <v>69</v>
      </c>
      <c r="F120" s="35"/>
      <c r="G120" s="30"/>
      <c r="H120" s="16"/>
      <c r="I120" s="16"/>
      <c r="J120" s="16"/>
      <c r="K120" s="31"/>
      <c r="L120" s="32"/>
      <c r="M120" s="33"/>
      <c r="BA120" s="74">
        <f>IF(ISBLANK(F120),0,IF(E120="Excess (+)",ROUND(BA119+(BA119*F120),2),IF(E120="Less (-)",ROUND(BA119+(BA119*F120*(-1)),2),IF(E120="At Par",BA119,0))))</f>
        <v>0</v>
      </c>
      <c r="BB120" s="36">
        <f>ROUND(BA120,0)</f>
        <v>0</v>
      </c>
      <c r="BC120" s="23" t="str">
        <f>SpellNumber($E$2,BA120)</f>
        <v>INR Zero Only</v>
      </c>
      <c r="BD120" s="1"/>
      <c r="HP120" s="17"/>
      <c r="HQ120" s="17"/>
      <c r="HR120" s="17"/>
      <c r="HS120" s="17"/>
      <c r="HT120" s="17"/>
    </row>
    <row r="121" spans="1:228" s="14" customFormat="1" ht="41.25" customHeight="1">
      <c r="A121" s="25" t="s">
        <v>65</v>
      </c>
      <c r="B121" s="24"/>
      <c r="C121" s="90" t="str">
        <f>SpellNumber($E$2,BA120)</f>
        <v>INR Zero Only</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1"/>
      <c r="BD121" s="1"/>
      <c r="HP121" s="17"/>
      <c r="HQ121" s="17"/>
      <c r="HR121" s="17"/>
      <c r="HS121" s="17"/>
      <c r="HT121" s="17"/>
    </row>
    <row r="122" spans="3:228" s="11" customFormat="1" ht="15">
      <c r="C122" s="18"/>
      <c r="D122" s="85"/>
      <c r="E122" s="18"/>
      <c r="F122" s="18"/>
      <c r="G122" s="18"/>
      <c r="H122" s="18"/>
      <c r="I122" s="18"/>
      <c r="J122" s="18"/>
      <c r="K122" s="18"/>
      <c r="L122" s="18"/>
      <c r="M122" s="18"/>
      <c r="O122" s="18"/>
      <c r="BA122" s="18"/>
      <c r="BC122" s="18"/>
      <c r="BD122" s="1"/>
      <c r="HP122" s="12"/>
      <c r="HQ122" s="12"/>
      <c r="HR122" s="12"/>
      <c r="HS122" s="12"/>
      <c r="HT122" s="12"/>
    </row>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5" ht="15"/>
    <row r="506" ht="15"/>
    <row r="507" ht="15"/>
    <row r="508" ht="15"/>
    <row r="509" ht="15"/>
    <row r="510" ht="15"/>
    <row r="511" ht="15"/>
    <row r="512" ht="15"/>
    <row r="513" ht="15"/>
    <row r="514" ht="15"/>
    <row r="515" ht="15"/>
    <row r="516" ht="15"/>
    <row r="517" ht="15"/>
    <row r="518" ht="15"/>
    <row r="519" ht="15"/>
    <row r="520" ht="15"/>
    <row r="521" ht="15"/>
    <row r="522" ht="15"/>
  </sheetData>
  <sheetProtection password="D9BE" sheet="1" selectLockedCells="1"/>
  <mergeCells count="8">
    <mergeCell ref="A9:BC9"/>
    <mergeCell ref="C121:BC12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0">
      <formula1>IF(E120="Select",-1,IF(E120="At Par",0,0))</formula1>
      <formula2>IF(E120="Select",-1,IF(E120="At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0">
      <formula1>0</formula1>
      <formula2>IF(E120&lt;&gt;"Select",99.9,0)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0">
      <formula1>0</formula1>
      <formula2>99.9</formula2>
    </dataValidation>
    <dataValidation type="list" allowBlank="1" showInputMessage="1" showErrorMessage="1" sqref="E120">
      <formula1>"Select, Excess (+), Less (-)"</formula1>
    </dataValidation>
    <dataValidation type="decimal" allowBlank="1" showInputMessage="1" showErrorMessage="1" promptTitle="Quantity" prompt="Please enter the Quantity for this item. " errorTitle="Invalid Entry" error="Only Numeric Values are allowed. " sqref="D86:D90 F69:F70 F86:F90 D13 F13 D1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18">
      <formula1>0</formula1>
      <formula2>999999999999999</formula2>
    </dataValidation>
    <dataValidation allowBlank="1" showInputMessage="1" showErrorMessage="1" promptTitle="Units" prompt="Please enter Units in text" sqref="E69:E70 E13 E85:E95 E97:E103 E105:E11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09 L110 L111 L112 L113 L114 L115 L116 L11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18">
      <formula1>"INR"</formula1>
    </dataValidation>
    <dataValidation type="decimal" allowBlank="1" showInputMessage="1" showErrorMessage="1" promptTitle="Rate Entry" prompt="Please enter the Basic Price in Rupees for this item. " errorTitle="Invaid Entry" error="Only Numeric Values are allowed. " sqref="G13:H1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8">
      <formula1>0</formula1>
      <formula2>999999999999999</formula2>
    </dataValidation>
    <dataValidation type="list" showInputMessage="1" showErrorMessage="1" sqref="I13:I118">
      <formula1>"Excess(+), Less(-)"</formula1>
    </dataValidation>
    <dataValidation allowBlank="1" showInputMessage="1" showErrorMessage="1" promptTitle="Addition / Deduction" prompt="Please Choose the correct One" sqref="J13:J118"/>
    <dataValidation type="list" allowBlank="1" showInputMessage="1" showErrorMessage="1" sqref="K13:K118">
      <formula1>"Partial Conversion, Full Conversion"</formula1>
    </dataValidation>
    <dataValidation allowBlank="1" showInputMessage="1" showErrorMessage="1" promptTitle="Itemcode/Make" prompt="Please enter text" sqref="C13:C118"/>
    <dataValidation type="decimal" allowBlank="1" showInputMessage="1" showErrorMessage="1" errorTitle="Invalid Entry" error="Only Numeric Values are allowed. " sqref="A13:A118">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2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2019-12-02T07:59:05Z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